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9270"/>
  </bookViews>
  <sheets>
    <sheet name="Surplus Summary" sheetId="9" r:id="rId1"/>
    <sheet name="Campus 1" sheetId="1" r:id="rId2"/>
    <sheet name="Campus 2" sheetId="2" r:id="rId3"/>
    <sheet name="Campus 3" sheetId="3" r:id="rId4"/>
    <sheet name="Campus 4" sheetId="4" r:id="rId5"/>
    <sheet name="Campus 5" sheetId="5" r:id="rId6"/>
    <sheet name="Calculations" sheetId="7" r:id="rId7"/>
    <sheet name="CMO Costs" sheetId="8" r:id="rId8"/>
  </sheets>
  <externalReferences>
    <externalReference r:id="rId9"/>
  </externalReferences>
  <calcPr calcId="145621"/>
</workbook>
</file>

<file path=xl/calcChain.xml><?xml version="1.0" encoding="utf-8"?>
<calcChain xmlns="http://schemas.openxmlformats.org/spreadsheetml/2006/main">
  <c r="I8" i="9" l="1"/>
  <c r="H8" i="9"/>
  <c r="G8" i="9"/>
  <c r="F8" i="9"/>
  <c r="E8" i="9"/>
  <c r="D8" i="9"/>
  <c r="I7" i="9"/>
  <c r="H7" i="9"/>
  <c r="G7" i="9"/>
  <c r="F7" i="9"/>
  <c r="E7" i="9"/>
  <c r="D7" i="9"/>
  <c r="I6" i="9"/>
  <c r="H6" i="9"/>
  <c r="G6" i="9"/>
  <c r="F6" i="9"/>
  <c r="E6" i="9"/>
  <c r="D6" i="9"/>
  <c r="I5" i="9"/>
  <c r="H5" i="9"/>
  <c r="G5" i="9"/>
  <c r="F5" i="9"/>
  <c r="E5" i="9"/>
  <c r="D5" i="9"/>
  <c r="I4" i="9"/>
  <c r="H4" i="9"/>
  <c r="G4" i="9"/>
  <c r="F4" i="9"/>
  <c r="E4" i="9"/>
  <c r="D4" i="9"/>
  <c r="K79" i="8"/>
  <c r="I79" i="8"/>
  <c r="G79" i="8"/>
  <c r="E79" i="8"/>
  <c r="C79" i="8"/>
  <c r="K78" i="8"/>
  <c r="I78" i="8"/>
  <c r="G78" i="8"/>
  <c r="E78" i="8"/>
  <c r="C78" i="8"/>
  <c r="K77" i="8"/>
  <c r="I77" i="8"/>
  <c r="G77" i="8"/>
  <c r="E77" i="8"/>
  <c r="C77" i="8"/>
  <c r="L75" i="8"/>
  <c r="K75" i="8"/>
  <c r="J75" i="8"/>
  <c r="I75" i="8"/>
  <c r="H75" i="8"/>
  <c r="G75" i="8"/>
  <c r="F75" i="8"/>
  <c r="E75" i="8"/>
  <c r="D75" i="8"/>
  <c r="C75" i="8"/>
  <c r="B75" i="8"/>
  <c r="A74" i="8"/>
  <c r="L71" i="8"/>
  <c r="L38" i="8" s="1"/>
  <c r="K71" i="8"/>
  <c r="J71" i="8"/>
  <c r="J38" i="8" s="1"/>
  <c r="I71" i="8"/>
  <c r="I52" i="8" s="1"/>
  <c r="H71" i="8"/>
  <c r="H38" i="8" s="1"/>
  <c r="G71" i="8"/>
  <c r="F71" i="8"/>
  <c r="F38" i="8" s="1"/>
  <c r="E71" i="8"/>
  <c r="E52" i="8" s="1"/>
  <c r="D71" i="8"/>
  <c r="D38" i="8" s="1"/>
  <c r="C71" i="8"/>
  <c r="L63" i="8"/>
  <c r="K63" i="8"/>
  <c r="J63" i="8"/>
  <c r="I63" i="8"/>
  <c r="H63" i="8"/>
  <c r="G63" i="8"/>
  <c r="F63" i="8"/>
  <c r="E63" i="8"/>
  <c r="D63" i="8"/>
  <c r="C63" i="8"/>
  <c r="L62" i="8"/>
  <c r="K62" i="8"/>
  <c r="J62" i="8"/>
  <c r="I62" i="8"/>
  <c r="H62" i="8"/>
  <c r="G62" i="8"/>
  <c r="F62" i="8"/>
  <c r="E62" i="8"/>
  <c r="D62" i="8"/>
  <c r="C62" i="8"/>
  <c r="L61" i="8"/>
  <c r="K61" i="8"/>
  <c r="J61" i="8"/>
  <c r="I61" i="8"/>
  <c r="H61" i="8"/>
  <c r="G61" i="8"/>
  <c r="F61" i="8"/>
  <c r="E61" i="8"/>
  <c r="D61" i="8"/>
  <c r="C61" i="8"/>
  <c r="L53" i="8"/>
  <c r="K53" i="8"/>
  <c r="J53" i="8"/>
  <c r="I53" i="8"/>
  <c r="H53" i="8"/>
  <c r="G53" i="8"/>
  <c r="F53" i="8"/>
  <c r="E53" i="8"/>
  <c r="D53" i="8"/>
  <c r="C53" i="8"/>
  <c r="L52" i="8"/>
  <c r="K52" i="8"/>
  <c r="G52" i="8"/>
  <c r="F52" i="8"/>
  <c r="D52" i="8"/>
  <c r="C52" i="8"/>
  <c r="L51" i="8"/>
  <c r="K51" i="8"/>
  <c r="I51" i="8"/>
  <c r="H51" i="8"/>
  <c r="G51" i="8"/>
  <c r="E51" i="8"/>
  <c r="D51" i="8"/>
  <c r="C51" i="8"/>
  <c r="K38" i="8"/>
  <c r="I38" i="8"/>
  <c r="G38" i="8"/>
  <c r="E38" i="8"/>
  <c r="C38" i="8"/>
  <c r="B33" i="8"/>
  <c r="F32" i="8"/>
  <c r="B31" i="8"/>
  <c r="F30" i="8"/>
  <c r="B27" i="8"/>
  <c r="C23" i="8"/>
  <c r="B23" i="8"/>
  <c r="A23" i="8"/>
  <c r="A34" i="8" s="1"/>
  <c r="H22" i="8"/>
  <c r="G22" i="8"/>
  <c r="F22" i="8"/>
  <c r="A22" i="8"/>
  <c r="A33" i="8" s="1"/>
  <c r="G21" i="8"/>
  <c r="F21" i="8"/>
  <c r="E21" i="8"/>
  <c r="A21" i="8"/>
  <c r="A32" i="8" s="1"/>
  <c r="E20" i="8"/>
  <c r="D20" i="8"/>
  <c r="A20" i="8"/>
  <c r="A31" i="8" s="1"/>
  <c r="F19" i="8"/>
  <c r="G19" i="8" s="1"/>
  <c r="E19" i="8"/>
  <c r="A19" i="8"/>
  <c r="A30" i="8" s="1"/>
  <c r="F18" i="8"/>
  <c r="A18" i="8"/>
  <c r="A29" i="8" s="1"/>
  <c r="D17" i="8"/>
  <c r="B17" i="8"/>
  <c r="B28" i="8" s="1"/>
  <c r="A17" i="8"/>
  <c r="A28" i="8" s="1"/>
  <c r="E16" i="8"/>
  <c r="D16" i="8"/>
  <c r="A16" i="8"/>
  <c r="A27" i="8" s="1"/>
  <c r="E15" i="8"/>
  <c r="D15" i="8"/>
  <c r="D26" i="8" s="1"/>
  <c r="B15" i="8"/>
  <c r="B26" i="8" s="1"/>
  <c r="A15" i="8"/>
  <c r="A26" i="8" s="1"/>
  <c r="C12" i="8"/>
  <c r="B12" i="8"/>
  <c r="G11" i="8"/>
  <c r="H11" i="8" s="1"/>
  <c r="I11" i="8" s="1"/>
  <c r="J11" i="8" s="1"/>
  <c r="K11" i="8" s="1"/>
  <c r="L11" i="8" s="1"/>
  <c r="F11" i="8"/>
  <c r="I10" i="8"/>
  <c r="J10" i="8" s="1"/>
  <c r="K10" i="8" s="1"/>
  <c r="L10" i="8" s="1"/>
  <c r="E10" i="8"/>
  <c r="F10" i="8" s="1"/>
  <c r="G10" i="8" s="1"/>
  <c r="H10" i="8" s="1"/>
  <c r="D9" i="8"/>
  <c r="E9" i="8" s="1"/>
  <c r="F9" i="8" s="1"/>
  <c r="G9" i="8" s="1"/>
  <c r="H9" i="8" s="1"/>
  <c r="I9" i="8" s="1"/>
  <c r="J9" i="8" s="1"/>
  <c r="K9" i="8" s="1"/>
  <c r="L9" i="8" s="1"/>
  <c r="E8" i="8"/>
  <c r="F8" i="8" s="1"/>
  <c r="G8" i="8" s="1"/>
  <c r="H8" i="8" s="1"/>
  <c r="I8" i="8" s="1"/>
  <c r="J8" i="8" s="1"/>
  <c r="K8" i="8" s="1"/>
  <c r="L8" i="8" s="1"/>
  <c r="L7" i="8"/>
  <c r="H7" i="8"/>
  <c r="I7" i="8" s="1"/>
  <c r="J7" i="8" s="1"/>
  <c r="K7" i="8" s="1"/>
  <c r="G7" i="8"/>
  <c r="F7" i="8"/>
  <c r="K6" i="8"/>
  <c r="L6" i="8" s="1"/>
  <c r="G6" i="8"/>
  <c r="H6" i="8" s="1"/>
  <c r="I6" i="8" s="1"/>
  <c r="J6" i="8" s="1"/>
  <c r="D6" i="8"/>
  <c r="E6" i="8" s="1"/>
  <c r="F6" i="8" s="1"/>
  <c r="H5" i="8"/>
  <c r="I5" i="8" s="1"/>
  <c r="J5" i="8" s="1"/>
  <c r="K5" i="8" s="1"/>
  <c r="L5" i="8" s="1"/>
  <c r="E5" i="8"/>
  <c r="F5" i="8" s="1"/>
  <c r="G5" i="8" s="1"/>
  <c r="N4" i="8"/>
  <c r="E4" i="8"/>
  <c r="D4" i="8"/>
  <c r="D12" i="8" s="1"/>
  <c r="C79" i="7"/>
  <c r="B79" i="7"/>
  <c r="F70" i="7"/>
  <c r="D70" i="7"/>
  <c r="D69" i="7"/>
  <c r="D59" i="7"/>
  <c r="D60" i="7" s="1"/>
  <c r="F58" i="7"/>
  <c r="E58" i="7"/>
  <c r="D58" i="7"/>
  <c r="C58" i="7"/>
  <c r="B58" i="7"/>
  <c r="F57" i="7"/>
  <c r="F59" i="7" s="1"/>
  <c r="F60" i="7" s="1"/>
  <c r="E57" i="7"/>
  <c r="D57" i="7"/>
  <c r="C57" i="7"/>
  <c r="B57" i="7"/>
  <c r="B59" i="7" s="1"/>
  <c r="B60" i="7" s="1"/>
  <c r="F56" i="7"/>
  <c r="E56" i="7"/>
  <c r="E59" i="7" s="1"/>
  <c r="E60" i="7" s="1"/>
  <c r="D56" i="7"/>
  <c r="C56" i="7"/>
  <c r="C59" i="7" s="1"/>
  <c r="C60" i="7" s="1"/>
  <c r="B56" i="7"/>
  <c r="F51" i="7"/>
  <c r="G70" i="7" s="1"/>
  <c r="E51" i="7"/>
  <c r="F71" i="7" s="1"/>
  <c r="D51" i="7"/>
  <c r="E72" i="7" s="1"/>
  <c r="C51" i="7"/>
  <c r="D71" i="7" s="1"/>
  <c r="B51" i="7"/>
  <c r="C70" i="7" s="1"/>
  <c r="F41" i="7"/>
  <c r="F38" i="7" s="1"/>
  <c r="E41" i="7"/>
  <c r="D41" i="7"/>
  <c r="D38" i="7" s="1"/>
  <c r="C41" i="7"/>
  <c r="C39" i="7" s="1"/>
  <c r="B41" i="7"/>
  <c r="B38" i="7" s="1"/>
  <c r="E39" i="7"/>
  <c r="D39" i="7"/>
  <c r="E38" i="7"/>
  <c r="C38" i="7"/>
  <c r="F37" i="7"/>
  <c r="E37" i="7"/>
  <c r="D37" i="7"/>
  <c r="C37" i="7"/>
  <c r="B37" i="7"/>
  <c r="F36" i="7"/>
  <c r="E36" i="7"/>
  <c r="E40" i="7" s="1"/>
  <c r="E42" i="7" s="1"/>
  <c r="D36" i="7"/>
  <c r="C36" i="7"/>
  <c r="B36" i="7"/>
  <c r="F35" i="7"/>
  <c r="E35" i="7"/>
  <c r="D35" i="7"/>
  <c r="D40" i="7" s="1"/>
  <c r="D42" i="7" s="1"/>
  <c r="B35" i="7"/>
  <c r="C17" i="7"/>
  <c r="D17" i="7" s="1"/>
  <c r="E17" i="7" s="1"/>
  <c r="F17" i="7" s="1"/>
  <c r="G14" i="7"/>
  <c r="H14" i="7" s="1"/>
  <c r="F12" i="7"/>
  <c r="F11" i="7"/>
  <c r="E11" i="7"/>
  <c r="F10" i="7"/>
  <c r="E10" i="7"/>
  <c r="D10" i="7"/>
  <c r="F9" i="7"/>
  <c r="E9" i="7"/>
  <c r="D9" i="7"/>
  <c r="C9" i="7"/>
  <c r="B9" i="7"/>
  <c r="F8" i="7"/>
  <c r="E8" i="7"/>
  <c r="D8" i="7"/>
  <c r="C8" i="7"/>
  <c r="A1" i="7"/>
  <c r="I22" i="8" l="1"/>
  <c r="H33" i="8"/>
  <c r="G18" i="8"/>
  <c r="F29" i="8"/>
  <c r="G30" i="8"/>
  <c r="H19" i="8"/>
  <c r="C33" i="8"/>
  <c r="C32" i="8"/>
  <c r="C31" i="8"/>
  <c r="C30" i="8"/>
  <c r="C29" i="8"/>
  <c r="C28" i="8"/>
  <c r="C27" i="8"/>
  <c r="C26" i="8"/>
  <c r="E33" i="8"/>
  <c r="E29" i="8"/>
  <c r="D32" i="8"/>
  <c r="D30" i="8"/>
  <c r="D34" i="8" s="1"/>
  <c r="D33" i="8"/>
  <c r="D29" i="8"/>
  <c r="B32" i="8"/>
  <c r="B30" i="8"/>
  <c r="D31" i="8"/>
  <c r="D27" i="8"/>
  <c r="E26" i="8"/>
  <c r="F15" i="8"/>
  <c r="E27" i="8"/>
  <c r="F16" i="8"/>
  <c r="E17" i="8"/>
  <c r="E23" i="8" s="1"/>
  <c r="D28" i="8"/>
  <c r="F33" i="8"/>
  <c r="B29" i="8"/>
  <c r="B34" i="8" s="1"/>
  <c r="E12" i="8"/>
  <c r="F4" i="8"/>
  <c r="G32" i="8"/>
  <c r="H21" i="8"/>
  <c r="D36" i="8"/>
  <c r="D46" i="8" s="1"/>
  <c r="J78" i="8"/>
  <c r="J79" i="8"/>
  <c r="J77" i="8"/>
  <c r="E32" i="8"/>
  <c r="H52" i="8"/>
  <c r="F78" i="8"/>
  <c r="F79" i="8"/>
  <c r="F77" i="8"/>
  <c r="E30" i="8"/>
  <c r="E31" i="8"/>
  <c r="F20" i="8"/>
  <c r="G33" i="8"/>
  <c r="D23" i="8"/>
  <c r="F51" i="8"/>
  <c r="J51" i="8"/>
  <c r="J52" i="8"/>
  <c r="D79" i="8"/>
  <c r="D77" i="8"/>
  <c r="D78" i="8"/>
  <c r="H79" i="8"/>
  <c r="H77" i="8"/>
  <c r="H78" i="8"/>
  <c r="L79" i="8"/>
  <c r="L77" i="8"/>
  <c r="L78" i="8"/>
  <c r="H11" i="7"/>
  <c r="H10" i="7"/>
  <c r="H8" i="7"/>
  <c r="H12" i="7"/>
  <c r="H9" i="7"/>
  <c r="I14" i="7"/>
  <c r="B40" i="7"/>
  <c r="B42" i="7" s="1"/>
  <c r="G9" i="7"/>
  <c r="G12" i="7"/>
  <c r="B39" i="7"/>
  <c r="F39" i="7"/>
  <c r="F40" i="7" s="1"/>
  <c r="F42" i="7" s="1"/>
  <c r="E69" i="7"/>
  <c r="C71" i="7"/>
  <c r="G71" i="7"/>
  <c r="F72" i="7"/>
  <c r="G8" i="7"/>
  <c r="G10" i="7"/>
  <c r="G11" i="7"/>
  <c r="C35" i="7"/>
  <c r="C40" i="7" s="1"/>
  <c r="C42" i="7" s="1"/>
  <c r="F69" i="7"/>
  <c r="E70" i="7"/>
  <c r="C72" i="7"/>
  <c r="G72" i="7"/>
  <c r="C69" i="7"/>
  <c r="G69" i="7"/>
  <c r="E71" i="7"/>
  <c r="D72" i="7"/>
  <c r="D39" i="8" l="1"/>
  <c r="B44" i="8"/>
  <c r="B48" i="8"/>
  <c r="B43" i="8"/>
  <c r="B76" i="8" s="1"/>
  <c r="H30" i="8"/>
  <c r="I19" i="8"/>
  <c r="I21" i="8"/>
  <c r="H32" i="8"/>
  <c r="F27" i="8"/>
  <c r="G16" i="8"/>
  <c r="I33" i="8"/>
  <c r="J22" i="8"/>
  <c r="E28" i="8"/>
  <c r="F17" i="8"/>
  <c r="C34" i="8"/>
  <c r="C36" i="8"/>
  <c r="C45" i="8" s="1"/>
  <c r="F31" i="8"/>
  <c r="G20" i="8"/>
  <c r="E36" i="8"/>
  <c r="E47" i="8" s="1"/>
  <c r="E34" i="8"/>
  <c r="F12" i="8"/>
  <c r="G4" i="8"/>
  <c r="G15" i="8"/>
  <c r="F26" i="8"/>
  <c r="G29" i="8"/>
  <c r="H18" i="8"/>
  <c r="I11" i="7"/>
  <c r="I10" i="7"/>
  <c r="I8" i="7"/>
  <c r="I12" i="7"/>
  <c r="I9" i="7"/>
  <c r="J14" i="7"/>
  <c r="I18" i="8" l="1"/>
  <c r="H29" i="8"/>
  <c r="G26" i="8"/>
  <c r="G23" i="8"/>
  <c r="H15" i="8"/>
  <c r="C39" i="8"/>
  <c r="I32" i="8"/>
  <c r="J21" i="8"/>
  <c r="H4" i="8"/>
  <c r="G12" i="8"/>
  <c r="G31" i="8"/>
  <c r="H20" i="8"/>
  <c r="G17" i="8"/>
  <c r="F28" i="8"/>
  <c r="F34" i="8" s="1"/>
  <c r="G27" i="8"/>
  <c r="H16" i="8"/>
  <c r="I30" i="8"/>
  <c r="J19" i="8"/>
  <c r="F23" i="8"/>
  <c r="E39" i="8"/>
  <c r="K22" i="8"/>
  <c r="J33" i="8"/>
  <c r="D44" i="8"/>
  <c r="D47" i="8"/>
  <c r="D45" i="8"/>
  <c r="D40" i="8"/>
  <c r="D43" i="8"/>
  <c r="J12" i="7"/>
  <c r="J9" i="7"/>
  <c r="K14" i="7"/>
  <c r="J11" i="7"/>
  <c r="J10" i="7"/>
  <c r="J8" i="7"/>
  <c r="F39" i="8" l="1"/>
  <c r="J30" i="8"/>
  <c r="K19" i="8"/>
  <c r="D76" i="8"/>
  <c r="D48" i="8"/>
  <c r="G28" i="8"/>
  <c r="G34" i="8" s="1"/>
  <c r="H17" i="8"/>
  <c r="H12" i="8"/>
  <c r="I4" i="8"/>
  <c r="K33" i="8"/>
  <c r="L22" i="8"/>
  <c r="L33" i="8" s="1"/>
  <c r="E43" i="8"/>
  <c r="E44" i="8"/>
  <c r="E46" i="8"/>
  <c r="E45" i="8"/>
  <c r="E40" i="8"/>
  <c r="C43" i="8"/>
  <c r="C40" i="8"/>
  <c r="C47" i="8"/>
  <c r="C44" i="8"/>
  <c r="C46" i="8"/>
  <c r="H27" i="8"/>
  <c r="I16" i="8"/>
  <c r="H31" i="8"/>
  <c r="I20" i="8"/>
  <c r="K21" i="8"/>
  <c r="J32" i="8"/>
  <c r="I15" i="8"/>
  <c r="H26" i="8"/>
  <c r="H23" i="8"/>
  <c r="I29" i="8"/>
  <c r="J18" i="8"/>
  <c r="L14" i="7"/>
  <c r="K11" i="7"/>
  <c r="K10" i="7"/>
  <c r="K8" i="7"/>
  <c r="K12" i="7"/>
  <c r="K9" i="7"/>
  <c r="G39" i="8" l="1"/>
  <c r="K32" i="8"/>
  <c r="L21" i="8"/>
  <c r="L32" i="8" s="1"/>
  <c r="K30" i="8"/>
  <c r="L19" i="8"/>
  <c r="L30" i="8" s="1"/>
  <c r="I31" i="8"/>
  <c r="J20" i="8"/>
  <c r="C76" i="8"/>
  <c r="C48" i="8"/>
  <c r="I12" i="8"/>
  <c r="J4" i="8"/>
  <c r="J29" i="8"/>
  <c r="K18" i="8"/>
  <c r="I26" i="8"/>
  <c r="I23" i="8"/>
  <c r="J15" i="8"/>
  <c r="E76" i="8"/>
  <c r="E48" i="8"/>
  <c r="I27" i="8"/>
  <c r="J16" i="8"/>
  <c r="I17" i="8"/>
  <c r="H28" i="8"/>
  <c r="H34" i="8" s="1"/>
  <c r="F47" i="8"/>
  <c r="F45" i="8"/>
  <c r="F40" i="8"/>
  <c r="F46" i="8"/>
  <c r="F44" i="8"/>
  <c r="F43" i="8"/>
  <c r="L11" i="7"/>
  <c r="L10" i="7"/>
  <c r="L8" i="7"/>
  <c r="L12" i="7"/>
  <c r="L9" i="7"/>
  <c r="H39" i="8" l="1"/>
  <c r="G43" i="8"/>
  <c r="G47" i="8"/>
  <c r="G45" i="8"/>
  <c r="G40" i="8"/>
  <c r="G46" i="8"/>
  <c r="G44" i="8"/>
  <c r="J26" i="8"/>
  <c r="K15" i="8"/>
  <c r="J12" i="8"/>
  <c r="K4" i="8"/>
  <c r="K20" i="8"/>
  <c r="J31" i="8"/>
  <c r="I28" i="8"/>
  <c r="I34" i="8" s="1"/>
  <c r="J17" i="8"/>
  <c r="F76" i="8"/>
  <c r="F48" i="8"/>
  <c r="K16" i="8"/>
  <c r="J27" i="8"/>
  <c r="K29" i="8"/>
  <c r="L18" i="8"/>
  <c r="L29" i="8" s="1"/>
  <c r="I39" i="8" l="1"/>
  <c r="G76" i="8"/>
  <c r="G48" i="8"/>
  <c r="K31" i="8"/>
  <c r="L20" i="8"/>
  <c r="L31" i="8" s="1"/>
  <c r="J34" i="8"/>
  <c r="K26" i="8"/>
  <c r="L15" i="8"/>
  <c r="K27" i="8"/>
  <c r="L16" i="8"/>
  <c r="L27" i="8" s="1"/>
  <c r="J28" i="8"/>
  <c r="K17" i="8"/>
  <c r="K12" i="8"/>
  <c r="L4" i="8"/>
  <c r="L12" i="8" s="1"/>
  <c r="J23" i="8"/>
  <c r="H46" i="8"/>
  <c r="H44" i="8"/>
  <c r="H47" i="8"/>
  <c r="H45" i="8"/>
  <c r="H40" i="8"/>
  <c r="H43" i="8"/>
  <c r="K28" i="8" l="1"/>
  <c r="L17" i="8"/>
  <c r="L28" i="8" s="1"/>
  <c r="K23" i="8"/>
  <c r="I43" i="8"/>
  <c r="I46" i="8"/>
  <c r="I45" i="8"/>
  <c r="I40" i="8"/>
  <c r="I44" i="8"/>
  <c r="I47" i="8"/>
  <c r="K34" i="8"/>
  <c r="H76" i="8"/>
  <c r="H48" i="8"/>
  <c r="J39" i="8"/>
  <c r="L26" i="8"/>
  <c r="J47" i="8" l="1"/>
  <c r="J45" i="8"/>
  <c r="J40" i="8"/>
  <c r="J46" i="8"/>
  <c r="J44" i="8"/>
  <c r="J43" i="8"/>
  <c r="L23" i="8"/>
  <c r="I76" i="8"/>
  <c r="I48" i="8"/>
  <c r="L34" i="8"/>
  <c r="K39" i="8"/>
  <c r="L39" i="8" l="1"/>
  <c r="K43" i="8"/>
  <c r="K45" i="8"/>
  <c r="K40" i="8"/>
  <c r="K44" i="8"/>
  <c r="K47" i="8"/>
  <c r="K46" i="8"/>
  <c r="J76" i="8"/>
  <c r="J48" i="8"/>
  <c r="K76" i="8" l="1"/>
  <c r="K48" i="8"/>
  <c r="L46" i="8"/>
  <c r="L44" i="8"/>
  <c r="L47" i="8"/>
  <c r="L45" i="8"/>
  <c r="L40" i="8"/>
  <c r="L43" i="8"/>
  <c r="L76" i="8" l="1"/>
  <c r="L48" i="8"/>
</calcChain>
</file>

<file path=xl/comments1.xml><?xml version="1.0" encoding="utf-8"?>
<comments xmlns="http://schemas.openxmlformats.org/spreadsheetml/2006/main">
  <authors>
    <author>Mitch</author>
  </authors>
  <commentList>
    <comment ref="A42" authorId="0">
      <text>
        <r>
          <rPr>
            <b/>
            <sz val="9"/>
            <color indexed="81"/>
            <rFont val="Tahoma"/>
            <family val="2"/>
          </rPr>
          <t>Mitch:</t>
        </r>
        <r>
          <rPr>
            <sz val="9"/>
            <color indexed="81"/>
            <rFont val="Tahoma"/>
            <family val="2"/>
          </rPr>
          <t xml:space="preserve">
blue font denotes Y0 allocation</t>
        </r>
      </text>
    </comment>
  </commentList>
</comments>
</file>

<file path=xl/sharedStrings.xml><?xml version="1.0" encoding="utf-8"?>
<sst xmlns="http://schemas.openxmlformats.org/spreadsheetml/2006/main" count="707" uniqueCount="207">
  <si>
    <t>Connected Futures Academy- Campus 1</t>
  </si>
  <si>
    <t>Budget Summary</t>
  </si>
  <si>
    <t>Incubation Year</t>
  </si>
  <si>
    <t xml:space="preserve">FISCAL YEAR </t>
  </si>
  <si>
    <t>% of Total Revenues</t>
  </si>
  <si>
    <t>Revenues</t>
  </si>
  <si>
    <t>CPS Per Capita ( Grades K-3)</t>
  </si>
  <si>
    <t>CPS Per Capita (Grades 4-8)</t>
  </si>
  <si>
    <t>CPS Per Capita (Grades 6-8)-This only for schools that have HS grades with grades 6-8 for Fiscal Year 2015 and 2016.</t>
  </si>
  <si>
    <t>CPS Per Capita (High School)</t>
  </si>
  <si>
    <t>CPS Start-up Funds</t>
  </si>
  <si>
    <t>CPS Expansion Funds</t>
  </si>
  <si>
    <t xml:space="preserve">Non-CPS Facility Supplement </t>
  </si>
  <si>
    <t>SGSA</t>
  </si>
  <si>
    <t>NCLB-Title 1</t>
  </si>
  <si>
    <t>NLCB-Title 2</t>
  </si>
  <si>
    <t>ELL</t>
  </si>
  <si>
    <t xml:space="preserve">Special Education Reimbursement </t>
  </si>
  <si>
    <t>CPS Incubation Funds</t>
  </si>
  <si>
    <t>Private Fundraising</t>
  </si>
  <si>
    <t>Student Fees</t>
  </si>
  <si>
    <t>Erate</t>
  </si>
  <si>
    <t>Investment Income</t>
  </si>
  <si>
    <t>Non-Facility Loan Proceeds / Line of Credit</t>
  </si>
  <si>
    <t>Revenue from City Colleges of Chicago</t>
  </si>
  <si>
    <t>EXPENSES:</t>
  </si>
  <si>
    <t>$ Cost Per Pupil</t>
  </si>
  <si>
    <t>Direct Student Costs</t>
  </si>
  <si>
    <t>% of Total Expenses</t>
  </si>
  <si>
    <t>Classroom Supplies (consumables)</t>
  </si>
  <si>
    <t>Educational Materials (non-consumables)</t>
  </si>
  <si>
    <t>Student Testing &amp; Assessment</t>
  </si>
  <si>
    <t>Student Recruitment</t>
  </si>
  <si>
    <t>Instructional Equipment (non-computer)</t>
  </si>
  <si>
    <t>Technology Equipment (e.g., computers, LAN, software, etc.)</t>
  </si>
  <si>
    <t>Furniture</t>
  </si>
  <si>
    <t>Technology Contracted Services</t>
  </si>
  <si>
    <t>Technology Leases</t>
  </si>
  <si>
    <t>Extracurricular Expenses</t>
  </si>
  <si>
    <t>Misc. Outside Services (i.e., Consultants, non-employee compensation)</t>
  </si>
  <si>
    <t>Special Education Contracted Services (teaching and clinicians) that are 100% reimbursable under CPS's policy</t>
  </si>
  <si>
    <t>Special Education Expenses that will NOT be reimbursed by CPS</t>
  </si>
  <si>
    <t>Contracted Substitute Teachers</t>
  </si>
  <si>
    <t>Dual Enrollment</t>
  </si>
  <si>
    <t>Total Direct Student Costs</t>
  </si>
  <si>
    <t>Personnel Costs</t>
  </si>
  <si>
    <t>Salaries</t>
  </si>
  <si>
    <t>School's Share of Employer Contribution (normal cost) to the CTPF</t>
  </si>
  <si>
    <t>Pension-CTPF(Charter School's Share of 9% of Employee w/h)</t>
  </si>
  <si>
    <t>403b</t>
  </si>
  <si>
    <t>FICA (employer's share)</t>
  </si>
  <si>
    <t>Medicare (employer's share)</t>
  </si>
  <si>
    <t>Health/Dental/Life Insurance</t>
  </si>
  <si>
    <t>Workers Compensation</t>
  </si>
  <si>
    <t>State Unemployment Taxes</t>
  </si>
  <si>
    <t>Employee Related Expenses (non-wage and non-benefit)</t>
  </si>
  <si>
    <t>Staff Recruitment</t>
  </si>
  <si>
    <t>Professional Development</t>
  </si>
  <si>
    <t>Staff Appreciation</t>
  </si>
  <si>
    <t>Substitute Teachers (Contractual)</t>
  </si>
  <si>
    <t>Total Personnel Costs</t>
  </si>
  <si>
    <t>Office Administration Costs</t>
  </si>
  <si>
    <t>Office Supplies</t>
  </si>
  <si>
    <t>Telecommunications and Internet</t>
  </si>
  <si>
    <t>Administrative Equipment</t>
  </si>
  <si>
    <t>Accounting &amp; Audit (Contractual)</t>
  </si>
  <si>
    <t>Legal (Contractual)</t>
  </si>
  <si>
    <t>Payroll Services (Contractual)</t>
  </si>
  <si>
    <t>Printing &amp; Copying</t>
  </si>
  <si>
    <t>Postage &amp; Shipping</t>
  </si>
  <si>
    <t>Other Contractual Services</t>
  </si>
  <si>
    <t>Travel</t>
  </si>
  <si>
    <t>Computer Network Equipment</t>
  </si>
  <si>
    <t>Total Office Administration</t>
  </si>
  <si>
    <t>Occupancy Costs</t>
  </si>
  <si>
    <t>Rent</t>
  </si>
  <si>
    <t>Utilities</t>
  </si>
  <si>
    <t>Repairs &amp; Maintenance</t>
  </si>
  <si>
    <t>Supplies</t>
  </si>
  <si>
    <t>Contracted Services-Security</t>
  </si>
  <si>
    <t>Contracted Services-Custodial</t>
  </si>
  <si>
    <t>Contracted Services-(Trash Removal, Snow Removal, Grounds, etc.)</t>
  </si>
  <si>
    <t>Contracted Services-Other</t>
  </si>
  <si>
    <t>Insurance</t>
  </si>
  <si>
    <t>Facility Loan Debt Service (P &amp; I)</t>
  </si>
  <si>
    <t>Total Occupancy</t>
  </si>
  <si>
    <t>Education Management Organization Fee</t>
  </si>
  <si>
    <t>Other Costs</t>
  </si>
  <si>
    <t>Non-Facility Loan Payments (P &amp; I)</t>
  </si>
  <si>
    <t>Fundraising Expense</t>
  </si>
  <si>
    <t>Contingency</t>
  </si>
  <si>
    <t>Replacement Reserve</t>
  </si>
  <si>
    <t>CMO Fees</t>
  </si>
  <si>
    <t>Total Other Costs</t>
  </si>
  <si>
    <t>Total Expenses</t>
  </si>
  <si>
    <t>BUDGETED SURPLUS/(DEFICIT)</t>
  </si>
  <si>
    <t>Beginning Cash Balance</t>
  </si>
  <si>
    <t>Net Surplus/(Deficit) for the Fiscal Year</t>
  </si>
  <si>
    <t>Estimated Cash Balance at the End of the Fiscal Year</t>
  </si>
  <si>
    <t>DATA SUMMARY TABLE</t>
  </si>
  <si>
    <t>Fiscal Year</t>
  </si>
  <si>
    <t>Number of Employees Budgeted</t>
  </si>
  <si>
    <t>Total Salaries Budgeted</t>
  </si>
  <si>
    <t>Budgeted Enrollment</t>
  </si>
  <si>
    <t>Calculations:</t>
  </si>
  <si>
    <t>Fundraising</t>
  </si>
  <si>
    <t>Campus 1</t>
  </si>
  <si>
    <t>Campus 2 (IMD)</t>
  </si>
  <si>
    <t>Campus 3</t>
  </si>
  <si>
    <t>Campus 4</t>
  </si>
  <si>
    <t>Campus 5</t>
  </si>
  <si>
    <t>Campuses Open</t>
  </si>
  <si>
    <t>Opening Schedule</t>
  </si>
  <si>
    <t>(x = actual opening; o = template reflected opening)</t>
  </si>
  <si>
    <t>CMO Year:</t>
  </si>
  <si>
    <t>x o</t>
  </si>
  <si>
    <t>o</t>
  </si>
  <si>
    <t>x</t>
  </si>
  <si>
    <t>Fundraising Assumptions</t>
  </si>
  <si>
    <t>Org</t>
  </si>
  <si>
    <t>$</t>
  </si>
  <si>
    <t>Assumption</t>
  </si>
  <si>
    <t>WIA</t>
  </si>
  <si>
    <t>$75K per campus beginning in Y2 of each campus</t>
  </si>
  <si>
    <t>NGLC</t>
  </si>
  <si>
    <t>$150K one-time grant in Y0 - applicable only to one campus</t>
  </si>
  <si>
    <t>Walton</t>
  </si>
  <si>
    <t>$250K in Y1 of every campus</t>
  </si>
  <si>
    <t>CFA Board</t>
  </si>
  <si>
    <t>$50K per year distrinbuted equally between all campuses</t>
  </si>
  <si>
    <t>Fringe Benefit's % of Salary</t>
  </si>
  <si>
    <t>Y1</t>
  </si>
  <si>
    <t>Y2</t>
  </si>
  <si>
    <t>Y3</t>
  </si>
  <si>
    <t>Y4</t>
  </si>
  <si>
    <t>Y5</t>
  </si>
  <si>
    <t>Total Fringe Benefits (a)</t>
  </si>
  <si>
    <t>Total CTPF Salary (b)</t>
  </si>
  <si>
    <t>Fringe Benefit's % of Salary (a/b)</t>
  </si>
  <si>
    <t>Tuition Calculations</t>
  </si>
  <si>
    <t>Estimated # of students in year</t>
  </si>
  <si>
    <t>% time at local college</t>
  </si>
  <si>
    <t>Students in their first year at CFA will spend about 30% of class time at community college</t>
  </si>
  <si>
    <t>Students in their second year at CFA will spend about 60% of class time at community college</t>
  </si>
  <si>
    <t>Students in their third year at CFA will spend about 100% of class time at community college</t>
  </si>
  <si>
    <t>Total</t>
  </si>
  <si>
    <t># of students enrolled at local college; weighted for time spent enrolled in college courses</t>
  </si>
  <si>
    <t>Total Dual Enrollment Students</t>
  </si>
  <si>
    <t>Total Dual Enrollment Tuition</t>
  </si>
  <si>
    <t>Full-time Tuition per student</t>
  </si>
  <si>
    <t>^ based on similar Chicago charter partnership</t>
  </si>
  <si>
    <t>IT Assumptions</t>
  </si>
  <si>
    <t>Y0</t>
  </si>
  <si>
    <t>Digital Curricula</t>
  </si>
  <si>
    <t>per student</t>
  </si>
  <si>
    <t>Instructional Systems</t>
  </si>
  <si>
    <t>Student Information System</t>
  </si>
  <si>
    <t>$20K per year + $10 per student</t>
  </si>
  <si>
    <t>Devices Students</t>
  </si>
  <si>
    <t>chromebook per new student + 40 new chromebooks/year for replacement (purchased one year in advance per NGLC grant)</t>
  </si>
  <si>
    <t>wiring, infrastucture, switches, firewalls, maintenance</t>
  </si>
  <si>
    <t>Facility Size Assumptions</t>
  </si>
  <si>
    <t xml:space="preserve">Facility Sq. Ft. </t>
  </si>
  <si>
    <t xml:space="preserve">Rent per sq. ft. </t>
  </si>
  <si>
    <t>CPS Preferred Neighborhood</t>
  </si>
  <si>
    <t>TBD</t>
  </si>
  <si>
    <t>Near West</t>
  </si>
  <si>
    <t>Chicago Lawn</t>
  </si>
  <si>
    <t>Englewood</t>
  </si>
  <si>
    <t>Full-Time Executive Team (i.e., CEO's, COO, CFO, Directors, etc.)</t>
  </si>
  <si>
    <t>Postions</t>
  </si>
  <si>
    <t>Inflation Factor</t>
  </si>
  <si>
    <t>Executive Director</t>
  </si>
  <si>
    <t>Benefit Load</t>
  </si>
  <si>
    <t>CAO</t>
  </si>
  <si>
    <t>DFO</t>
  </si>
  <si>
    <t>Budget Manager</t>
  </si>
  <si>
    <t>Accounting Manager</t>
  </si>
  <si>
    <t>Payroll &amp; A/P Clerk</t>
  </si>
  <si>
    <t>HR Manager</t>
  </si>
  <si>
    <t>Ops Manager</t>
  </si>
  <si>
    <t>Salaries &amp; Benefits</t>
  </si>
  <si>
    <t>ED and CFO cost allocated to Y0</t>
  </si>
  <si>
    <t>assumes ED and CFO will allocate 1/3 of their time to Y0 planning for opening school in 2015-2018</t>
  </si>
  <si>
    <t>CMO total enrollment</t>
  </si>
  <si>
    <t>CMO Staff - Charge per pupil</t>
  </si>
  <si>
    <t>CMO Fee - Total</t>
  </si>
  <si>
    <t>CMO personnel cost allocation</t>
  </si>
  <si>
    <t>Campus 2</t>
  </si>
  <si>
    <t>Check</t>
  </si>
  <si>
    <t>CMO Non-Personnel Breakout</t>
  </si>
  <si>
    <t>CMO Non-Personnel Breakout (per pupil)</t>
  </si>
  <si>
    <t>CMO Non-Personnel Breakout (Total for School)</t>
  </si>
  <si>
    <t>School Enrollment</t>
  </si>
  <si>
    <t>Enrollment</t>
  </si>
  <si>
    <t>Connected Futures Academy- Campus 2</t>
  </si>
  <si>
    <t>Connected Futures Academy- Campus 3</t>
  </si>
  <si>
    <t>Connected Futures Academy- Campus 4</t>
  </si>
  <si>
    <t>Connected Futures Academy- Campus 5</t>
  </si>
  <si>
    <t>Budgeted Surplus / (Deficit)</t>
  </si>
  <si>
    <t>Opening FY15</t>
  </si>
  <si>
    <t>Opening FY16</t>
  </si>
  <si>
    <t>Opening FY17</t>
  </si>
  <si>
    <t>Opening FY18</t>
  </si>
  <si>
    <t>Notes</t>
  </si>
  <si>
    <t>Major contributor to lower surplus is due to larger facility and higher rent/sq ft</t>
  </si>
  <si>
    <t xml:space="preserve">Major contributor to slightly larger surplus is due to higher FRL% assigned in template for specific neighborhood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</si>
</sst>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00"/>
    <numFmt numFmtId="167" formatCode="_(&quot;$&quot;* #,##0_);_(&quot;$&quot;* \(#,##0\);_(&quot;$&quot;* &quot;-&quot;??_);_(@_)"/>
    <numFmt numFmtId="168" formatCode="_(* #,##0_);_(* \(#,##0\);_(* &quot;-&quot;??_);_(@_)"/>
  </numFmts>
  <fonts count="43" x14ac:knownFonts="1">
    <font>
      <sz val="11"/>
      <color theme="1"/>
      <name val="Calibri"/>
      <family val="2"/>
      <scheme val="minor"/>
    </font>
    <font>
      <b/>
      <sz val="12"/>
      <name val="Verdana"/>
      <family val="2"/>
    </font>
    <font>
      <sz val="12"/>
      <name val="Verdana"/>
      <family val="2"/>
    </font>
    <font>
      <sz val="12"/>
      <name val="Arial"/>
      <family val="2"/>
    </font>
    <font>
      <sz val="18"/>
      <name val="Arial"/>
      <family val="2"/>
    </font>
    <font>
      <b/>
      <sz val="14"/>
      <name val="Verdana"/>
      <family val="2"/>
    </font>
    <font>
      <sz val="14"/>
      <name val="Cambria"/>
      <family val="1"/>
    </font>
    <font>
      <b/>
      <i/>
      <sz val="11"/>
      <name val="Arial"/>
      <family val="2"/>
    </font>
    <font>
      <sz val="18"/>
      <name val="Verdana"/>
      <family val="2"/>
    </font>
    <font>
      <b/>
      <sz val="14"/>
      <name val="Cambria"/>
      <family val="1"/>
    </font>
    <font>
      <b/>
      <sz val="12"/>
      <name val="Arial"/>
      <family val="2"/>
    </font>
    <font>
      <b/>
      <sz val="10"/>
      <name val="Arial"/>
      <family val="2"/>
    </font>
    <font>
      <sz val="12"/>
      <name val="Cambria"/>
      <family val="1"/>
    </font>
    <font>
      <b/>
      <sz val="12"/>
      <name val="Cambria"/>
      <family val="1"/>
    </font>
    <font>
      <b/>
      <sz val="11"/>
      <name val="Arial"/>
      <family val="2"/>
    </font>
    <font>
      <sz val="10"/>
      <name val="Verdana"/>
      <family val="2"/>
    </font>
    <font>
      <u/>
      <sz val="12"/>
      <name val="Cambria"/>
      <family val="1"/>
    </font>
    <font>
      <i/>
      <sz val="12"/>
      <name val="Cambria"/>
      <family val="1"/>
    </font>
    <font>
      <b/>
      <sz val="11"/>
      <name val="Cambria"/>
      <family val="1"/>
    </font>
    <font>
      <sz val="10"/>
      <name val="Arial"/>
      <family val="2"/>
    </font>
    <font>
      <sz val="10"/>
      <name val="Arial"/>
    </font>
    <font>
      <b/>
      <u/>
      <sz val="10"/>
      <name val="Arial"/>
      <family val="2"/>
    </font>
    <font>
      <sz val="8"/>
      <color theme="1"/>
      <name val="Calibri"/>
      <family val="2"/>
      <scheme val="minor"/>
    </font>
    <font>
      <u/>
      <sz val="8"/>
      <color theme="1"/>
      <name val="Calibri"/>
      <family val="2"/>
      <scheme val="minor"/>
    </font>
    <font>
      <b/>
      <u/>
      <sz val="8"/>
      <color theme="1"/>
      <name val="Calibri"/>
      <family val="2"/>
      <scheme val="minor"/>
    </font>
    <font>
      <sz val="8"/>
      <name val="Calibri"/>
      <family val="2"/>
      <scheme val="minor"/>
    </font>
    <font>
      <sz val="8"/>
      <color rgb="FFFF0000"/>
      <name val="Calibri"/>
      <family val="2"/>
      <scheme val="minor"/>
    </font>
    <font>
      <u/>
      <sz val="8"/>
      <name val="Calibri"/>
      <family val="2"/>
      <scheme val="minor"/>
    </font>
    <font>
      <i/>
      <u/>
      <sz val="8"/>
      <name val="Calibri"/>
      <family val="2"/>
      <scheme val="minor"/>
    </font>
    <font>
      <b/>
      <i/>
      <sz val="8"/>
      <name val="Calibri"/>
      <family val="2"/>
      <scheme val="minor"/>
    </font>
    <font>
      <i/>
      <sz val="8"/>
      <name val="Calibri"/>
      <family val="2"/>
      <scheme val="minor"/>
    </font>
    <font>
      <b/>
      <sz val="8"/>
      <name val="Calibri"/>
      <family val="2"/>
      <scheme val="minor"/>
    </font>
    <font>
      <b/>
      <u val="singleAccounting"/>
      <sz val="8"/>
      <color theme="1"/>
      <name val="Calibri"/>
      <family val="2"/>
      <scheme val="minor"/>
    </font>
    <font>
      <b/>
      <i/>
      <sz val="8"/>
      <color theme="1"/>
      <name val="Calibri"/>
      <family val="2"/>
      <scheme val="minor"/>
    </font>
    <font>
      <b/>
      <i/>
      <sz val="10"/>
      <name val="Arial"/>
      <family val="2"/>
    </font>
    <font>
      <b/>
      <sz val="8"/>
      <color theme="1"/>
      <name val="Calibri"/>
      <family val="2"/>
      <scheme val="minor"/>
    </font>
    <font>
      <sz val="8"/>
      <color theme="3" tint="0.39997558519241921"/>
      <name val="Calibri"/>
      <family val="2"/>
      <scheme val="minor"/>
    </font>
    <font>
      <i/>
      <sz val="8"/>
      <color theme="1"/>
      <name val="Calibri"/>
      <family val="2"/>
      <scheme val="minor"/>
    </font>
    <font>
      <b/>
      <sz val="9"/>
      <color indexed="81"/>
      <name val="Tahoma"/>
      <family val="2"/>
    </font>
    <font>
      <sz val="9"/>
      <color indexed="81"/>
      <name val="Tahoma"/>
      <family val="2"/>
    </font>
    <font>
      <b/>
      <sz val="10"/>
      <color theme="1"/>
      <name val="Calibri"/>
      <family val="2"/>
      <scheme val="minor"/>
    </font>
    <font>
      <sz val="10"/>
      <color theme="1"/>
      <name val="Calibri"/>
      <family val="2"/>
      <scheme val="minor"/>
    </font>
    <font>
      <u/>
      <sz val="10"/>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15" fillId="0" borderId="0"/>
    <xf numFmtId="0" fontId="20" fillId="0" borderId="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cellStyleXfs>
  <cellXfs count="250">
    <xf numFmtId="0" fontId="0" fillId="0" borderId="0" xfId="0"/>
    <xf numFmtId="0" fontId="1" fillId="2" borderId="1" xfId="0" applyNumberFormat="1" applyFont="1" applyFill="1" applyBorder="1" applyAlignment="1" applyProtection="1">
      <alignment horizontal="left" wrapText="1" indent="2"/>
      <protection locked="0"/>
    </xf>
    <xf numFmtId="0" fontId="1" fillId="0" borderId="0" xfId="0" applyNumberFormat="1" applyFont="1" applyFill="1" applyBorder="1" applyAlignment="1" applyProtection="1">
      <alignment horizontal="left" indent="2"/>
      <protection locked="0"/>
    </xf>
    <xf numFmtId="14" fontId="2" fillId="0" borderId="0" xfId="0" applyNumberFormat="1" applyFont="1" applyFill="1" applyBorder="1" applyAlignment="1">
      <alignment horizontal="left" indent="2"/>
    </xf>
    <xf numFmtId="14" fontId="2" fillId="3" borderId="0" xfId="0" applyNumberFormat="1" applyFont="1" applyFill="1" applyBorder="1" applyAlignment="1">
      <alignment horizontal="left" indent="2"/>
    </xf>
    <xf numFmtId="0" fontId="3" fillId="0" borderId="0" xfId="0" applyFont="1"/>
    <xf numFmtId="0" fontId="3" fillId="3" borderId="0" xfId="0" applyFont="1" applyFill="1"/>
    <xf numFmtId="0" fontId="0" fillId="0" borderId="0" xfId="0" applyProtection="1">
      <protection locked="0"/>
    </xf>
    <xf numFmtId="164" fontId="0" fillId="0" borderId="0" xfId="0" applyNumberFormat="1" applyProtection="1">
      <protection locked="0"/>
    </xf>
    <xf numFmtId="0" fontId="1" fillId="2" borderId="1" xfId="0" applyNumberFormat="1" applyFont="1" applyFill="1" applyBorder="1" applyAlignment="1" applyProtection="1">
      <alignment horizontal="left" indent="2"/>
      <protection locked="0"/>
    </xf>
    <xf numFmtId="14" fontId="2" fillId="0" borderId="0" xfId="0" applyNumberFormat="1" applyFont="1" applyFill="1" applyBorder="1" applyAlignment="1" applyProtection="1">
      <alignment horizontal="left" indent="2"/>
      <protection locked="0"/>
    </xf>
    <xf numFmtId="14" fontId="2" fillId="3" borderId="0" xfId="0" applyNumberFormat="1" applyFont="1" applyFill="1" applyBorder="1" applyAlignment="1" applyProtection="1">
      <alignment horizontal="left" indent="2"/>
      <protection locked="0"/>
    </xf>
    <xf numFmtId="0" fontId="3" fillId="0" borderId="0" xfId="0" applyFont="1" applyProtection="1">
      <protection locked="0"/>
    </xf>
    <xf numFmtId="0" fontId="3" fillId="3" borderId="0" xfId="0" applyFont="1" applyFill="1" applyProtection="1">
      <protection locked="0"/>
    </xf>
    <xf numFmtId="0" fontId="4" fillId="0" borderId="0" xfId="0" applyFont="1" applyProtection="1">
      <protection locked="0"/>
    </xf>
    <xf numFmtId="0" fontId="0" fillId="3" borderId="0" xfId="0" applyFill="1"/>
    <xf numFmtId="2" fontId="5" fillId="0" borderId="0" xfId="0" applyNumberFormat="1" applyFont="1" applyProtection="1"/>
    <xf numFmtId="0" fontId="6" fillId="0" borderId="0" xfId="0" applyFont="1"/>
    <xf numFmtId="0" fontId="7" fillId="4" borderId="2" xfId="0" applyFont="1" applyFill="1" applyBorder="1" applyAlignment="1" applyProtection="1">
      <alignment horizontal="center" wrapText="1"/>
    </xf>
    <xf numFmtId="0" fontId="8" fillId="0" borderId="0" xfId="0" applyFont="1"/>
    <xf numFmtId="0" fontId="7" fillId="4" borderId="3" xfId="0" applyFont="1" applyFill="1" applyBorder="1" applyAlignment="1" applyProtection="1">
      <alignment horizontal="center" wrapText="1"/>
    </xf>
    <xf numFmtId="0" fontId="9" fillId="4" borderId="4" xfId="0" applyFont="1" applyFill="1" applyBorder="1" applyAlignment="1">
      <alignment horizontal="center"/>
    </xf>
    <xf numFmtId="0" fontId="9" fillId="4" borderId="5" xfId="0" applyFont="1" applyFill="1" applyBorder="1" applyAlignment="1">
      <alignment horizontal="center"/>
    </xf>
    <xf numFmtId="0" fontId="9" fillId="4" borderId="6" xfId="0" applyFont="1" applyFill="1" applyBorder="1" applyAlignment="1">
      <alignment horizontal="center"/>
    </xf>
    <xf numFmtId="164" fontId="10" fillId="4" borderId="4" xfId="0" applyNumberFormat="1" applyFont="1" applyFill="1" applyBorder="1" applyAlignment="1" applyProtection="1">
      <alignment horizontal="center"/>
    </xf>
    <xf numFmtId="164" fontId="10" fillId="4" borderId="5" xfId="0" applyNumberFormat="1" applyFont="1" applyFill="1" applyBorder="1" applyAlignment="1" applyProtection="1">
      <alignment horizontal="center"/>
    </xf>
    <xf numFmtId="164" fontId="10" fillId="4" borderId="6" xfId="0" applyNumberFormat="1" applyFont="1" applyFill="1" applyBorder="1" applyAlignment="1" applyProtection="1">
      <alignment horizontal="center"/>
    </xf>
    <xf numFmtId="2" fontId="5" fillId="4" borderId="1" xfId="0" applyNumberFormat="1" applyFont="1" applyFill="1" applyBorder="1" applyProtection="1"/>
    <xf numFmtId="0" fontId="1" fillId="4" borderId="1" xfId="0" applyNumberFormat="1" applyFont="1" applyFill="1" applyBorder="1" applyAlignment="1" applyProtection="1">
      <alignment horizontal="center" wrapText="1"/>
      <protection locked="0"/>
    </xf>
    <xf numFmtId="0" fontId="9" fillId="4" borderId="3" xfId="0" applyFont="1" applyFill="1" applyBorder="1" applyAlignment="1">
      <alignment horizontal="center"/>
    </xf>
    <xf numFmtId="0" fontId="6" fillId="3" borderId="0" xfId="0" applyFont="1" applyFill="1" applyAlignment="1">
      <alignment horizontal="center"/>
    </xf>
    <xf numFmtId="0" fontId="6" fillId="3" borderId="0" xfId="0" applyFont="1" applyFill="1"/>
    <xf numFmtId="1" fontId="11" fillId="4" borderId="1" xfId="0" applyNumberFormat="1" applyFont="1" applyFill="1" applyBorder="1" applyAlignment="1" applyProtection="1">
      <alignment horizontal="center"/>
    </xf>
    <xf numFmtId="0" fontId="12" fillId="2" borderId="7" xfId="0" applyFont="1" applyFill="1" applyBorder="1" applyAlignment="1" applyProtection="1">
      <alignment horizontal="left" vertical="top" indent="1"/>
    </xf>
    <xf numFmtId="165" fontId="12" fillId="0" borderId="0" xfId="0" applyNumberFormat="1" applyFont="1" applyAlignment="1">
      <alignment horizontal="left" indent="1"/>
    </xf>
    <xf numFmtId="165" fontId="12" fillId="2" borderId="8" xfId="0" applyNumberFormat="1" applyFont="1" applyFill="1" applyBorder="1" applyAlignment="1" applyProtection="1">
      <alignment horizontal="right"/>
    </xf>
    <xf numFmtId="0" fontId="6" fillId="0" borderId="0" xfId="0" applyFont="1" applyAlignment="1" applyProtection="1">
      <alignment horizontal="center"/>
    </xf>
    <xf numFmtId="0" fontId="0" fillId="0" borderId="0" xfId="0" applyProtection="1"/>
    <xf numFmtId="0" fontId="0" fillId="3" borderId="0" xfId="0" applyFill="1" applyProtection="1"/>
    <xf numFmtId="164" fontId="0" fillId="2" borderId="7" xfId="0" applyNumberFormat="1" applyFill="1" applyBorder="1" applyProtection="1"/>
    <xf numFmtId="165" fontId="12" fillId="0" borderId="0" xfId="0" applyNumberFormat="1" applyFont="1" applyAlignment="1" applyProtection="1">
      <alignment horizontal="right"/>
    </xf>
    <xf numFmtId="165" fontId="12" fillId="0" borderId="0" xfId="0" applyNumberFormat="1" applyFont="1" applyAlignment="1" applyProtection="1">
      <alignment horizontal="left"/>
    </xf>
    <xf numFmtId="165" fontId="12" fillId="3" borderId="0" xfId="0" applyNumberFormat="1" applyFont="1" applyFill="1" applyAlignment="1" applyProtection="1">
      <alignment horizontal="right"/>
    </xf>
    <xf numFmtId="0" fontId="12" fillId="3" borderId="0" xfId="0" applyFont="1" applyFill="1" applyProtection="1"/>
    <xf numFmtId="164" fontId="0" fillId="2" borderId="8" xfId="0" applyNumberFormat="1" applyFill="1" applyBorder="1" applyProtection="1"/>
    <xf numFmtId="0" fontId="12" fillId="2" borderId="7" xfId="0" applyFont="1" applyFill="1" applyBorder="1" applyAlignment="1" applyProtection="1">
      <alignment horizontal="left" vertical="top" wrapText="1" indent="1"/>
    </xf>
    <xf numFmtId="5" fontId="12" fillId="0" borderId="0" xfId="0" applyNumberFormat="1" applyFont="1" applyAlignment="1" applyProtection="1">
      <alignment horizontal="left"/>
    </xf>
    <xf numFmtId="5" fontId="12" fillId="3" borderId="0" xfId="0" applyNumberFormat="1" applyFont="1" applyFill="1" applyAlignment="1" applyProtection="1">
      <alignment horizontal="right"/>
    </xf>
    <xf numFmtId="5" fontId="12" fillId="3" borderId="0" xfId="0" applyNumberFormat="1" applyFont="1" applyFill="1" applyProtection="1"/>
    <xf numFmtId="165" fontId="12" fillId="0" borderId="0" xfId="0" applyNumberFormat="1" applyFont="1" applyAlignment="1" applyProtection="1">
      <alignment horizontal="left" indent="1"/>
      <protection locked="0"/>
    </xf>
    <xf numFmtId="165" fontId="12" fillId="3" borderId="0" xfId="0" applyNumberFormat="1" applyFont="1" applyFill="1" applyBorder="1" applyAlignment="1" applyProtection="1">
      <alignment horizontal="right"/>
    </xf>
    <xf numFmtId="0" fontId="12" fillId="0" borderId="0" xfId="0" applyFont="1" applyAlignment="1">
      <alignment horizontal="left" indent="1"/>
    </xf>
    <xf numFmtId="165" fontId="12" fillId="0" borderId="0" xfId="0" applyNumberFormat="1" applyFont="1" applyProtection="1"/>
    <xf numFmtId="164" fontId="0" fillId="0" borderId="0" xfId="0" applyNumberFormat="1" applyProtection="1"/>
    <xf numFmtId="165" fontId="13" fillId="0" borderId="0" xfId="0" applyNumberFormat="1" applyFont="1" applyAlignment="1">
      <alignment horizontal="left" indent="1"/>
    </xf>
    <xf numFmtId="165" fontId="13" fillId="2" borderId="1" xfId="0" applyNumberFormat="1" applyFont="1" applyFill="1" applyBorder="1" applyAlignment="1" applyProtection="1">
      <alignment horizontal="right"/>
    </xf>
    <xf numFmtId="165" fontId="13" fillId="0" borderId="0" xfId="0" applyNumberFormat="1" applyFont="1" applyAlignment="1" applyProtection="1">
      <alignment horizontal="left"/>
    </xf>
    <xf numFmtId="165" fontId="13" fillId="3" borderId="0" xfId="0" applyNumberFormat="1" applyFont="1" applyFill="1" applyAlignment="1" applyProtection="1">
      <alignment horizontal="right"/>
    </xf>
    <xf numFmtId="0" fontId="13" fillId="3" borderId="0" xfId="0" applyFont="1" applyFill="1" applyProtection="1"/>
    <xf numFmtId="165" fontId="13" fillId="2" borderId="1" xfId="0" applyNumberFormat="1" applyFont="1" applyFill="1" applyBorder="1" applyProtection="1"/>
    <xf numFmtId="164" fontId="14" fillId="2" borderId="1" xfId="0" applyNumberFormat="1" applyFont="1" applyFill="1" applyBorder="1" applyProtection="1"/>
    <xf numFmtId="0" fontId="12" fillId="0" borderId="0" xfId="0" applyFont="1" applyAlignment="1" applyProtection="1">
      <alignment horizontal="left" indent="1"/>
      <protection locked="0"/>
    </xf>
    <xf numFmtId="165" fontId="12" fillId="3" borderId="0" xfId="0" applyNumberFormat="1" applyFont="1" applyFill="1" applyAlignment="1" applyProtection="1">
      <alignment horizontal="left"/>
    </xf>
    <xf numFmtId="0" fontId="9" fillId="0" borderId="0" xfId="0" applyFont="1" applyProtection="1"/>
    <xf numFmtId="0" fontId="9" fillId="4" borderId="1" xfId="1" applyFont="1" applyFill="1" applyBorder="1" applyAlignment="1" applyProtection="1">
      <alignment horizontal="left" indent="1"/>
    </xf>
    <xf numFmtId="165" fontId="16" fillId="0" borderId="0" xfId="0" applyNumberFormat="1" applyFont="1" applyAlignment="1" applyProtection="1">
      <alignment horizontal="center"/>
    </xf>
    <xf numFmtId="165" fontId="16" fillId="3" borderId="0" xfId="0" applyNumberFormat="1" applyFont="1" applyFill="1" applyAlignment="1" applyProtection="1">
      <alignment horizontal="center"/>
    </xf>
    <xf numFmtId="0" fontId="12" fillId="2" borderId="7" xfId="1" applyFont="1" applyFill="1" applyBorder="1" applyAlignment="1" applyProtection="1">
      <alignment horizontal="left" vertical="top"/>
    </xf>
    <xf numFmtId="165" fontId="13" fillId="0" borderId="0" xfId="1" applyNumberFormat="1" applyFont="1" applyAlignment="1">
      <alignment horizontal="left" indent="1"/>
    </xf>
    <xf numFmtId="165" fontId="12" fillId="0" borderId="0" xfId="1" applyNumberFormat="1" applyFont="1" applyAlignment="1" applyProtection="1">
      <alignment horizontal="left"/>
    </xf>
    <xf numFmtId="165" fontId="12" fillId="3" borderId="0" xfId="1" applyNumberFormat="1" applyFont="1" applyFill="1" applyAlignment="1" applyProtection="1">
      <alignment horizontal="right"/>
    </xf>
    <xf numFmtId="166" fontId="0" fillId="2" borderId="7" xfId="0" applyNumberFormat="1" applyFill="1" applyBorder="1" applyProtection="1"/>
    <xf numFmtId="165" fontId="17" fillId="0" borderId="0" xfId="1" applyNumberFormat="1" applyFont="1" applyAlignment="1">
      <alignment horizontal="left" indent="2"/>
    </xf>
    <xf numFmtId="0" fontId="12" fillId="2" borderId="7" xfId="1" applyFont="1" applyFill="1" applyBorder="1" applyAlignment="1" applyProtection="1">
      <alignment horizontal="left" vertical="top" wrapText="1"/>
    </xf>
    <xf numFmtId="0" fontId="17" fillId="0" borderId="0" xfId="1" applyFont="1" applyAlignment="1">
      <alignment horizontal="left" indent="2"/>
    </xf>
    <xf numFmtId="0" fontId="13" fillId="4" borderId="1" xfId="1" applyFont="1" applyFill="1" applyBorder="1" applyAlignment="1" applyProtection="1">
      <alignment horizontal="left" vertical="top"/>
    </xf>
    <xf numFmtId="165" fontId="13" fillId="2" borderId="1" xfId="1" applyNumberFormat="1" applyFont="1" applyFill="1" applyBorder="1" applyAlignment="1" applyProtection="1">
      <alignment horizontal="right"/>
    </xf>
    <xf numFmtId="165" fontId="13" fillId="0" borderId="0" xfId="1" applyNumberFormat="1" applyFont="1" applyAlignment="1" applyProtection="1">
      <alignment horizontal="left"/>
    </xf>
    <xf numFmtId="165" fontId="13" fillId="3" borderId="0" xfId="1" applyNumberFormat="1" applyFont="1" applyFill="1" applyAlignment="1" applyProtection="1">
      <alignment horizontal="right"/>
    </xf>
    <xf numFmtId="166" fontId="14" fillId="2" borderId="1" xfId="0" applyNumberFormat="1" applyFont="1" applyFill="1" applyBorder="1" applyProtection="1"/>
    <xf numFmtId="0" fontId="12" fillId="0" borderId="0" xfId="1" applyFont="1" applyAlignment="1" applyProtection="1">
      <alignment horizontal="left" indent="1"/>
      <protection locked="0"/>
    </xf>
    <xf numFmtId="165" fontId="13" fillId="3" borderId="0" xfId="1" applyNumberFormat="1" applyFont="1" applyFill="1" applyBorder="1" applyAlignment="1" applyProtection="1">
      <alignment horizontal="right"/>
    </xf>
    <xf numFmtId="165" fontId="13" fillId="3" borderId="0" xfId="1" applyNumberFormat="1" applyFont="1" applyFill="1" applyAlignment="1" applyProtection="1">
      <alignment horizontal="left"/>
    </xf>
    <xf numFmtId="164" fontId="14" fillId="3" borderId="0" xfId="0" applyNumberFormat="1" applyFont="1" applyFill="1" applyBorder="1" applyProtection="1"/>
    <xf numFmtId="166" fontId="14" fillId="3" borderId="0" xfId="0" applyNumberFormat="1" applyFont="1" applyFill="1" applyBorder="1" applyProtection="1"/>
    <xf numFmtId="165" fontId="12" fillId="0" borderId="0" xfId="1" applyNumberFormat="1" applyFont="1" applyAlignment="1" applyProtection="1">
      <alignment horizontal="left" indent="1"/>
      <protection locked="0"/>
    </xf>
    <xf numFmtId="165" fontId="12" fillId="3" borderId="0" xfId="1" applyNumberFormat="1" applyFont="1" applyFill="1" applyAlignment="1" applyProtection="1">
      <alignment horizontal="left"/>
    </xf>
    <xf numFmtId="165" fontId="12" fillId="3" borderId="0" xfId="0" applyNumberFormat="1" applyFont="1" applyFill="1" applyProtection="1"/>
    <xf numFmtId="164" fontId="0" fillId="3" borderId="0" xfId="0" applyNumberFormat="1" applyFill="1" applyProtection="1"/>
    <xf numFmtId="165" fontId="12" fillId="0" borderId="0" xfId="1" applyNumberFormat="1" applyFont="1" applyAlignment="1" applyProtection="1">
      <alignment horizontal="right"/>
    </xf>
    <xf numFmtId="166" fontId="0" fillId="2" borderId="8" xfId="0" applyNumberFormat="1" applyFill="1" applyBorder="1" applyProtection="1"/>
    <xf numFmtId="165" fontId="12" fillId="0" borderId="0" xfId="1" applyNumberFormat="1" applyFont="1" applyAlignment="1" applyProtection="1">
      <alignment horizontal="left" indent="2"/>
      <protection locked="0"/>
    </xf>
    <xf numFmtId="0" fontId="13" fillId="4" borderId="7" xfId="1" applyFont="1" applyFill="1" applyBorder="1" applyAlignment="1" applyProtection="1">
      <alignment horizontal="left" vertical="top"/>
    </xf>
    <xf numFmtId="165" fontId="12" fillId="0" borderId="0" xfId="1" applyNumberFormat="1" applyFont="1" applyBorder="1" applyAlignment="1" applyProtection="1">
      <alignment horizontal="right"/>
    </xf>
    <xf numFmtId="165" fontId="12" fillId="0" borderId="0" xfId="0" applyNumberFormat="1" applyFont="1" applyBorder="1" applyProtection="1"/>
    <xf numFmtId="0" fontId="10" fillId="4" borderId="1" xfId="0" applyFont="1" applyFill="1" applyBorder="1"/>
    <xf numFmtId="164" fontId="18" fillId="2" borderId="1" xfId="1" applyNumberFormat="1" applyFont="1" applyFill="1" applyBorder="1" applyAlignment="1" applyProtection="1">
      <alignment horizontal="right"/>
    </xf>
    <xf numFmtId="166" fontId="18" fillId="2" borderId="1" xfId="1" applyNumberFormat="1" applyFont="1" applyFill="1" applyBorder="1" applyAlignment="1" applyProtection="1">
      <alignment horizontal="right"/>
    </xf>
    <xf numFmtId="165" fontId="17" fillId="0" borderId="0" xfId="1" applyNumberFormat="1" applyFont="1" applyAlignment="1" applyProtection="1">
      <alignment horizontal="left" indent="2"/>
      <protection locked="0"/>
    </xf>
    <xf numFmtId="0" fontId="12" fillId="2" borderId="7" xfId="1" applyFont="1" applyFill="1" applyBorder="1" applyAlignment="1" applyProtection="1">
      <alignment horizontal="left" vertical="top"/>
      <protection locked="0"/>
    </xf>
    <xf numFmtId="0" fontId="13" fillId="0" borderId="0" xfId="1" applyFont="1" applyAlignment="1" applyProtection="1">
      <alignment horizontal="left" indent="1"/>
      <protection locked="0"/>
    </xf>
    <xf numFmtId="165" fontId="13" fillId="0" borderId="0" xfId="1" applyNumberFormat="1" applyFont="1" applyAlignment="1" applyProtection="1">
      <alignment horizontal="left" indent="1"/>
      <protection locked="0"/>
    </xf>
    <xf numFmtId="0" fontId="17" fillId="0" borderId="0" xfId="1" applyFont="1" applyAlignment="1" applyProtection="1">
      <alignment horizontal="left" indent="2"/>
      <protection locked="0"/>
    </xf>
    <xf numFmtId="0" fontId="12" fillId="0" borderId="0" xfId="1" applyFont="1" applyBorder="1" applyAlignment="1" applyProtection="1">
      <alignment horizontal="left" indent="1"/>
      <protection locked="0"/>
    </xf>
    <xf numFmtId="165" fontId="12" fillId="0" borderId="0" xfId="1" applyNumberFormat="1" applyFont="1" applyBorder="1" applyAlignment="1" applyProtection="1">
      <alignment horizontal="left"/>
    </xf>
    <xf numFmtId="165" fontId="12" fillId="3" borderId="0" xfId="1" applyNumberFormat="1" applyFont="1" applyFill="1" applyBorder="1" applyAlignment="1" applyProtection="1">
      <alignment horizontal="right"/>
    </xf>
    <xf numFmtId="0" fontId="12" fillId="3" borderId="0" xfId="0" applyFont="1" applyFill="1" applyBorder="1" applyProtection="1"/>
    <xf numFmtId="0" fontId="13" fillId="4" borderId="1" xfId="1" applyFont="1" applyFill="1" applyBorder="1" applyAlignment="1">
      <alignment horizontal="left" indent="1"/>
    </xf>
    <xf numFmtId="165" fontId="12" fillId="0" borderId="0" xfId="1" applyNumberFormat="1" applyFont="1" applyBorder="1" applyAlignment="1" applyProtection="1">
      <alignment horizontal="left" indent="1"/>
      <protection locked="0"/>
    </xf>
    <xf numFmtId="0" fontId="19" fillId="0" borderId="0" xfId="0" applyFont="1" applyProtection="1">
      <protection locked="0"/>
    </xf>
    <xf numFmtId="0" fontId="12" fillId="0" borderId="0" xfId="0" applyFont="1" applyBorder="1" applyAlignment="1" applyProtection="1">
      <alignment horizontal="left" indent="1"/>
      <protection locked="0"/>
    </xf>
    <xf numFmtId="0" fontId="13" fillId="4" borderId="1" xfId="0" applyFont="1" applyFill="1" applyBorder="1" applyAlignment="1">
      <alignment horizontal="left" indent="1"/>
    </xf>
    <xf numFmtId="165" fontId="12" fillId="0" borderId="0" xfId="0" applyNumberFormat="1" applyFont="1" applyBorder="1" applyAlignment="1" applyProtection="1">
      <alignment horizontal="left" indent="1"/>
      <protection locked="0"/>
    </xf>
    <xf numFmtId="165" fontId="13" fillId="0" borderId="0" xfId="0" applyNumberFormat="1" applyFont="1" applyBorder="1" applyAlignment="1" applyProtection="1">
      <alignment horizontal="left"/>
    </xf>
    <xf numFmtId="165" fontId="13" fillId="3" borderId="0" xfId="0" applyNumberFormat="1" applyFont="1" applyFill="1" applyBorder="1" applyAlignment="1" applyProtection="1">
      <alignment horizontal="right"/>
    </xf>
    <xf numFmtId="0" fontId="13" fillId="3" borderId="0" xfId="0" applyFont="1" applyFill="1" applyBorder="1" applyProtection="1"/>
    <xf numFmtId="9" fontId="13" fillId="2" borderId="1" xfId="1" applyNumberFormat="1" applyFont="1" applyFill="1" applyBorder="1" applyAlignment="1" applyProtection="1">
      <alignment horizontal="right"/>
    </xf>
    <xf numFmtId="166" fontId="13" fillId="2" borderId="1" xfId="1" applyNumberFormat="1" applyFont="1" applyFill="1" applyBorder="1" applyAlignment="1" applyProtection="1">
      <alignment horizontal="right"/>
    </xf>
    <xf numFmtId="165" fontId="12" fillId="0" borderId="0" xfId="0" applyNumberFormat="1" applyFont="1" applyAlignment="1">
      <alignment horizontal="left" wrapText="1" indent="1"/>
    </xf>
    <xf numFmtId="165" fontId="13" fillId="0" borderId="0" xfId="0" applyNumberFormat="1" applyFont="1" applyBorder="1" applyAlignment="1">
      <alignment horizontal="left" indent="1"/>
    </xf>
    <xf numFmtId="0" fontId="13" fillId="4" borderId="1" xfId="0" applyFont="1" applyFill="1" applyBorder="1" applyAlignment="1" applyProtection="1"/>
    <xf numFmtId="5" fontId="13" fillId="2" borderId="1" xfId="1" applyNumberFormat="1" applyFont="1" applyFill="1" applyBorder="1" applyAlignment="1" applyProtection="1">
      <alignment horizontal="right"/>
    </xf>
    <xf numFmtId="165" fontId="13" fillId="0" borderId="0" xfId="1" applyNumberFormat="1" applyFont="1" applyFill="1" applyBorder="1" applyAlignment="1" applyProtection="1">
      <alignment horizontal="right"/>
    </xf>
    <xf numFmtId="5" fontId="13" fillId="3" borderId="0" xfId="0" applyNumberFormat="1" applyFont="1" applyFill="1" applyBorder="1" applyProtection="1"/>
    <xf numFmtId="164" fontId="0" fillId="0" borderId="0" xfId="0" applyNumberFormat="1"/>
    <xf numFmtId="165" fontId="12" fillId="0" borderId="0" xfId="0" applyNumberFormat="1" applyFont="1" applyBorder="1" applyAlignment="1">
      <alignment horizontal="left" wrapText="1" indent="1"/>
    </xf>
    <xf numFmtId="0" fontId="13" fillId="0" borderId="0" xfId="0" applyFont="1" applyBorder="1" applyAlignment="1" applyProtection="1"/>
    <xf numFmtId="165" fontId="12" fillId="0" borderId="0" xfId="0" applyNumberFormat="1" applyFont="1" applyBorder="1" applyAlignment="1"/>
    <xf numFmtId="165" fontId="12" fillId="3" borderId="0" xfId="0" applyNumberFormat="1" applyFont="1" applyFill="1" applyBorder="1" applyProtection="1"/>
    <xf numFmtId="166" fontId="0" fillId="0" borderId="0" xfId="0" applyNumberFormat="1"/>
    <xf numFmtId="165" fontId="13" fillId="4" borderId="1" xfId="0" applyNumberFormat="1" applyFont="1" applyFill="1" applyBorder="1" applyAlignment="1">
      <alignment wrapText="1"/>
    </xf>
    <xf numFmtId="165" fontId="12" fillId="0" borderId="0" xfId="0" applyNumberFormat="1" applyFont="1" applyBorder="1" applyProtection="1">
      <protection locked="0"/>
    </xf>
    <xf numFmtId="5" fontId="13" fillId="2" borderId="1" xfId="0" applyNumberFormat="1" applyFont="1" applyFill="1" applyBorder="1" applyProtection="1"/>
    <xf numFmtId="5" fontId="12" fillId="0" borderId="0" xfId="0" applyNumberFormat="1" applyFont="1" applyBorder="1" applyProtection="1"/>
    <xf numFmtId="5" fontId="12" fillId="3" borderId="0" xfId="0" applyNumberFormat="1" applyFont="1" applyFill="1" applyBorder="1" applyProtection="1"/>
    <xf numFmtId="165" fontId="13" fillId="4" borderId="1" xfId="0" quotePrefix="1" applyNumberFormat="1" applyFont="1" applyFill="1" applyBorder="1" applyAlignment="1">
      <alignment wrapText="1"/>
    </xf>
    <xf numFmtId="5" fontId="12" fillId="0" borderId="0" xfId="0" applyNumberFormat="1" applyFont="1" applyProtection="1"/>
    <xf numFmtId="165" fontId="13" fillId="4" borderId="1" xfId="0" applyNumberFormat="1" applyFont="1" applyFill="1" applyBorder="1" applyAlignment="1" applyProtection="1">
      <alignment vertical="top"/>
    </xf>
    <xf numFmtId="165" fontId="13" fillId="0" borderId="0" xfId="0" applyNumberFormat="1" applyFont="1" applyProtection="1"/>
    <xf numFmtId="5" fontId="13" fillId="0" borderId="0" xfId="0" applyNumberFormat="1" applyFont="1" applyProtection="1"/>
    <xf numFmtId="5" fontId="13" fillId="3" borderId="0" xfId="0" applyNumberFormat="1" applyFont="1" applyFill="1" applyProtection="1"/>
    <xf numFmtId="0" fontId="13" fillId="0" borderId="0" xfId="0" applyFont="1" applyProtection="1">
      <protection locked="0"/>
    </xf>
    <xf numFmtId="165" fontId="13" fillId="0" borderId="0" xfId="0" applyNumberFormat="1" applyFont="1" applyProtection="1">
      <protection locked="0"/>
    </xf>
    <xf numFmtId="5" fontId="13" fillId="0" borderId="0" xfId="0" applyNumberFormat="1" applyFont="1" applyBorder="1" applyProtection="1"/>
    <xf numFmtId="0" fontId="13" fillId="0" borderId="0" xfId="0" applyFont="1" applyProtection="1"/>
    <xf numFmtId="0" fontId="0" fillId="3" borderId="0" xfId="0" applyFill="1" applyBorder="1"/>
    <xf numFmtId="0" fontId="11" fillId="3" borderId="0" xfId="0" applyFont="1" applyFill="1" applyBorder="1" applyAlignment="1"/>
    <xf numFmtId="0" fontId="11" fillId="4" borderId="4" xfId="0" applyFont="1" applyFill="1" applyBorder="1" applyAlignment="1" applyProtection="1">
      <alignment horizontal="center"/>
    </xf>
    <xf numFmtId="0" fontId="11" fillId="4" borderId="5" xfId="0" applyFont="1" applyFill="1" applyBorder="1" applyAlignment="1" applyProtection="1">
      <alignment horizontal="center"/>
    </xf>
    <xf numFmtId="0" fontId="11" fillId="4" borderId="6" xfId="0" applyFont="1" applyFill="1" applyBorder="1" applyAlignment="1" applyProtection="1">
      <alignment horizontal="center"/>
    </xf>
    <xf numFmtId="0" fontId="11" fillId="4" borderId="1" xfId="0" applyFont="1" applyFill="1" applyBorder="1" applyAlignment="1" applyProtection="1">
      <alignment horizontal="center" wrapText="1"/>
    </xf>
    <xf numFmtId="0" fontId="0" fillId="5" borderId="9" xfId="0" applyFill="1" applyBorder="1" applyProtection="1"/>
    <xf numFmtId="0" fontId="11" fillId="4" borderId="1" xfId="0" applyFont="1" applyFill="1" applyBorder="1" applyAlignment="1" applyProtection="1">
      <alignment horizontal="center"/>
    </xf>
    <xf numFmtId="0" fontId="0" fillId="0" borderId="0" xfId="0" applyBorder="1"/>
    <xf numFmtId="0" fontId="0" fillId="5" borderId="0" xfId="0" applyFill="1" applyBorder="1" applyProtection="1"/>
    <xf numFmtId="0" fontId="11" fillId="2" borderId="1" xfId="0" applyFont="1" applyFill="1" applyBorder="1" applyAlignment="1" applyProtection="1">
      <alignment horizontal="center"/>
    </xf>
    <xf numFmtId="5" fontId="11" fillId="2" borderId="1" xfId="0" applyNumberFormat="1" applyFont="1" applyFill="1" applyBorder="1" applyAlignment="1" applyProtection="1">
      <alignment horizontal="center"/>
    </xf>
    <xf numFmtId="0" fontId="0" fillId="5" borderId="10" xfId="0" applyFill="1" applyBorder="1" applyProtection="1"/>
    <xf numFmtId="0" fontId="11" fillId="2" borderId="4" xfId="2" applyFont="1" applyFill="1" applyBorder="1" applyAlignment="1">
      <alignment horizontal="left"/>
    </xf>
    <xf numFmtId="0" fontId="20" fillId="2" borderId="5" xfId="2" applyFill="1" applyBorder="1"/>
    <xf numFmtId="0" fontId="20" fillId="2" borderId="6" xfId="2" applyFill="1" applyBorder="1"/>
    <xf numFmtId="0" fontId="20" fillId="0" borderId="0" xfId="2"/>
    <xf numFmtId="0" fontId="11" fillId="0" borderId="0" xfId="2" applyFont="1"/>
    <xf numFmtId="0" fontId="11" fillId="0" borderId="0" xfId="2" applyFont="1" applyBorder="1"/>
    <xf numFmtId="0" fontId="21" fillId="0" borderId="0" xfId="2" applyFont="1" applyBorder="1"/>
    <xf numFmtId="0" fontId="20" fillId="0" borderId="0" xfId="2" applyBorder="1"/>
    <xf numFmtId="0" fontId="22" fillId="0" borderId="0" xfId="2" applyFont="1" applyAlignment="1">
      <alignment horizontal="left" vertical="center"/>
    </xf>
    <xf numFmtId="0" fontId="23" fillId="0" borderId="0" xfId="2" applyFont="1" applyAlignment="1">
      <alignment horizontal="center" vertical="center"/>
    </xf>
    <xf numFmtId="0" fontId="22" fillId="0" borderId="0" xfId="2" applyFont="1" applyAlignment="1">
      <alignment vertical="center"/>
    </xf>
    <xf numFmtId="167" fontId="22" fillId="0" borderId="0" xfId="2" applyNumberFormat="1" applyFont="1" applyAlignment="1">
      <alignment vertical="center"/>
    </xf>
    <xf numFmtId="0" fontId="22" fillId="0" borderId="0" xfId="2" applyFont="1" applyAlignment="1">
      <alignment horizontal="center" vertical="center"/>
    </xf>
    <xf numFmtId="0" fontId="24" fillId="0" borderId="0" xfId="2" applyFont="1" applyAlignment="1">
      <alignment horizontal="left" vertical="center"/>
    </xf>
    <xf numFmtId="0" fontId="25" fillId="0" borderId="0" xfId="2" applyFont="1" applyAlignment="1">
      <alignment vertical="center"/>
    </xf>
    <xf numFmtId="0" fontId="22" fillId="0" borderId="8" xfId="2" applyFont="1" applyBorder="1" applyAlignment="1">
      <alignment horizontal="left" vertical="center"/>
    </xf>
    <xf numFmtId="0" fontId="22" fillId="0" borderId="8" xfId="2" applyFont="1" applyBorder="1" applyAlignment="1">
      <alignment vertical="center"/>
    </xf>
    <xf numFmtId="167" fontId="25" fillId="0" borderId="8" xfId="2" applyNumberFormat="1" applyFont="1" applyBorder="1" applyAlignment="1">
      <alignment horizontal="center" vertical="center"/>
    </xf>
    <xf numFmtId="0" fontId="25" fillId="0" borderId="8" xfId="2" applyFont="1" applyBorder="1" applyAlignment="1">
      <alignment horizontal="center" vertical="center"/>
    </xf>
    <xf numFmtId="0" fontId="22" fillId="0" borderId="8" xfId="2" applyFont="1" applyBorder="1" applyAlignment="1">
      <alignment horizontal="center" vertical="center"/>
    </xf>
    <xf numFmtId="167" fontId="22" fillId="0" borderId="8" xfId="2" applyNumberFormat="1" applyFont="1" applyBorder="1" applyAlignment="1">
      <alignment vertical="center"/>
    </xf>
    <xf numFmtId="0" fontId="26" fillId="0" borderId="8" xfId="2" applyFont="1" applyBorder="1" applyAlignment="1">
      <alignment horizontal="center" vertical="center"/>
    </xf>
    <xf numFmtId="0" fontId="22" fillId="0" borderId="0" xfId="2" applyFont="1" applyBorder="1" applyAlignment="1">
      <alignment horizontal="left" vertical="center"/>
    </xf>
    <xf numFmtId="167" fontId="22" fillId="0" borderId="0" xfId="3" applyNumberFormat="1" applyFont="1" applyBorder="1" applyAlignment="1">
      <alignment vertical="center"/>
    </xf>
    <xf numFmtId="0" fontId="25" fillId="0" borderId="0" xfId="2" applyFont="1" applyBorder="1" applyAlignment="1">
      <alignment vertical="center"/>
    </xf>
    <xf numFmtId="0" fontId="25" fillId="0" borderId="0" xfId="2" applyFont="1" applyBorder="1" applyAlignment="1">
      <alignment horizontal="left" vertical="center"/>
    </xf>
    <xf numFmtId="167" fontId="25" fillId="0" borderId="0" xfId="3" applyNumberFormat="1" applyFont="1" applyBorder="1" applyAlignment="1">
      <alignment vertical="center"/>
    </xf>
    <xf numFmtId="0" fontId="22" fillId="0" borderId="0" xfId="2" applyFont="1" applyBorder="1" applyAlignment="1">
      <alignment vertical="center"/>
    </xf>
    <xf numFmtId="0" fontId="20" fillId="6" borderId="0" xfId="2" applyFill="1"/>
    <xf numFmtId="0" fontId="27" fillId="0" borderId="0" xfId="2" applyFont="1" applyAlignment="1">
      <alignment horizontal="center"/>
    </xf>
    <xf numFmtId="0" fontId="25" fillId="0" borderId="0" xfId="2" applyFont="1"/>
    <xf numFmtId="167" fontId="25" fillId="0" borderId="0" xfId="3" applyNumberFormat="1" applyFont="1"/>
    <xf numFmtId="44" fontId="20" fillId="0" borderId="0" xfId="2" applyNumberFormat="1"/>
    <xf numFmtId="0" fontId="25" fillId="0" borderId="11" xfId="2" applyFont="1" applyBorder="1"/>
    <xf numFmtId="167" fontId="25" fillId="0" borderId="11" xfId="3" applyNumberFormat="1" applyFont="1" applyBorder="1"/>
    <xf numFmtId="9" fontId="25" fillId="0" borderId="0" xfId="4" applyFont="1"/>
    <xf numFmtId="0" fontId="28" fillId="5" borderId="0" xfId="2" applyFont="1" applyFill="1" applyAlignment="1">
      <alignment horizontal="center"/>
    </xf>
    <xf numFmtId="0" fontId="27" fillId="0" borderId="0" xfId="2" applyFont="1" applyBorder="1" applyAlignment="1">
      <alignment horizontal="center" wrapText="1"/>
    </xf>
    <xf numFmtId="0" fontId="27" fillId="0" borderId="0" xfId="2" applyFont="1" applyBorder="1" applyAlignment="1">
      <alignment horizontal="center"/>
    </xf>
    <xf numFmtId="9" fontId="25" fillId="0" borderId="0" xfId="4" applyFont="1" applyAlignment="1">
      <alignment horizontal="center"/>
    </xf>
    <xf numFmtId="0" fontId="29" fillId="0" borderId="12" xfId="2" applyFont="1" applyBorder="1"/>
    <xf numFmtId="0" fontId="30" fillId="0" borderId="12" xfId="2" applyFont="1" applyBorder="1"/>
    <xf numFmtId="0" fontId="19" fillId="0" borderId="0" xfId="2" applyFont="1"/>
    <xf numFmtId="168" fontId="22" fillId="0" borderId="0" xfId="5" applyNumberFormat="1" applyFont="1" applyAlignment="1">
      <alignment vertical="center"/>
    </xf>
    <xf numFmtId="0" fontId="28" fillId="5" borderId="0" xfId="2" applyFont="1" applyFill="1" applyAlignment="1">
      <alignment horizontal="center" wrapText="1"/>
    </xf>
    <xf numFmtId="0" fontId="28" fillId="5" borderId="0" xfId="2" applyFont="1" applyFill="1" applyBorder="1" applyAlignment="1">
      <alignment horizontal="center" wrapText="1"/>
    </xf>
    <xf numFmtId="0" fontId="30" fillId="0" borderId="13" xfId="2" applyFont="1" applyBorder="1"/>
    <xf numFmtId="0" fontId="30" fillId="0" borderId="14" xfId="2" applyFont="1" applyBorder="1"/>
    <xf numFmtId="0" fontId="22" fillId="0" borderId="0" xfId="2" applyNumberFormat="1" applyFont="1" applyAlignment="1">
      <alignment vertical="center"/>
    </xf>
    <xf numFmtId="0" fontId="31" fillId="0" borderId="13" xfId="2" applyFont="1" applyBorder="1"/>
    <xf numFmtId="6" fontId="31" fillId="0" borderId="12" xfId="2" applyNumberFormat="1" applyFont="1" applyBorder="1"/>
    <xf numFmtId="6" fontId="31" fillId="0" borderId="14" xfId="2" applyNumberFormat="1" applyFont="1" applyBorder="1"/>
    <xf numFmtId="0" fontId="30" fillId="0" borderId="0" xfId="2" applyFont="1" applyFill="1" applyBorder="1" applyAlignment="1">
      <alignment horizontal="left"/>
    </xf>
    <xf numFmtId="6" fontId="25" fillId="5" borderId="0" xfId="2" applyNumberFormat="1" applyFont="1" applyFill="1" applyBorder="1" applyAlignment="1">
      <alignment horizontal="center"/>
    </xf>
    <xf numFmtId="0" fontId="21" fillId="0" borderId="0" xfId="2" applyFont="1"/>
    <xf numFmtId="167" fontId="32" fillId="0" borderId="0" xfId="2" applyNumberFormat="1" applyFont="1" applyAlignment="1">
      <alignment vertical="center"/>
    </xf>
    <xf numFmtId="0" fontId="22" fillId="6" borderId="0" xfId="2" applyFont="1" applyFill="1" applyAlignment="1">
      <alignment horizontal="left" vertical="center"/>
    </xf>
    <xf numFmtId="3" fontId="22" fillId="5" borderId="0" xfId="2" applyNumberFormat="1" applyFont="1" applyFill="1" applyAlignment="1">
      <alignment horizontal="right" vertical="center"/>
    </xf>
    <xf numFmtId="8" fontId="25" fillId="5" borderId="0" xfId="2" applyNumberFormat="1" applyFont="1" applyFill="1"/>
    <xf numFmtId="0" fontId="20" fillId="0" borderId="0" xfId="2" applyAlignment="1">
      <alignment horizontal="right"/>
    </xf>
    <xf numFmtId="0" fontId="23" fillId="0" borderId="0" xfId="2" applyFont="1" applyAlignment="1">
      <alignment horizontal="left" vertical="center" wrapText="1"/>
    </xf>
    <xf numFmtId="0" fontId="27" fillId="0" borderId="0" xfId="2" applyFont="1" applyAlignment="1">
      <alignment vertical="center" wrapText="1"/>
    </xf>
    <xf numFmtId="3" fontId="22" fillId="0" borderId="0" xfId="2" applyNumberFormat="1" applyFont="1" applyAlignment="1">
      <alignment horizontal="right" vertical="center"/>
    </xf>
    <xf numFmtId="8" fontId="25" fillId="0" borderId="0" xfId="2" applyNumberFormat="1" applyFont="1"/>
    <xf numFmtId="0" fontId="11" fillId="0" borderId="7" xfId="2" applyFont="1" applyBorder="1" applyAlignment="1" applyProtection="1">
      <protection locked="0"/>
    </xf>
    <xf numFmtId="0" fontId="31" fillId="0" borderId="0" xfId="2" applyFont="1"/>
    <xf numFmtId="9" fontId="22" fillId="5" borderId="8" xfId="4" applyFont="1" applyFill="1" applyBorder="1" applyAlignment="1">
      <alignment horizontal="center" vertical="center"/>
    </xf>
    <xf numFmtId="43" fontId="22" fillId="0" borderId="0" xfId="5" applyFont="1" applyAlignment="1">
      <alignment vertical="center"/>
    </xf>
    <xf numFmtId="0" fontId="29" fillId="0" borderId="0" xfId="2" applyFont="1"/>
    <xf numFmtId="43" fontId="33" fillId="0" borderId="0" xfId="5" applyFont="1" applyAlignment="1">
      <alignment vertical="center"/>
    </xf>
    <xf numFmtId="0" fontId="34" fillId="0" borderId="0" xfId="2" applyFont="1"/>
    <xf numFmtId="168" fontId="33" fillId="0" borderId="0" xfId="5" applyNumberFormat="1" applyFont="1" applyAlignment="1">
      <alignment vertical="center"/>
    </xf>
    <xf numFmtId="168" fontId="35" fillId="0" borderId="0" xfId="5" applyNumberFormat="1" applyFont="1" applyAlignment="1">
      <alignment vertical="center"/>
    </xf>
    <xf numFmtId="168" fontId="36" fillId="0" borderId="0" xfId="5" applyNumberFormat="1" applyFont="1" applyAlignment="1">
      <alignment vertical="center"/>
    </xf>
    <xf numFmtId="0" fontId="37" fillId="0" borderId="0" xfId="2" applyFont="1" applyAlignment="1">
      <alignment horizontal="left" vertical="center"/>
    </xf>
    <xf numFmtId="168" fontId="20" fillId="0" borderId="0" xfId="2" applyNumberFormat="1"/>
    <xf numFmtId="0" fontId="22" fillId="0" borderId="15" xfId="2" applyFont="1" applyBorder="1" applyAlignment="1">
      <alignment horizontal="left" vertical="center"/>
    </xf>
    <xf numFmtId="0" fontId="35" fillId="7" borderId="16" xfId="2" applyFont="1" applyFill="1" applyBorder="1" applyAlignment="1">
      <alignment horizontal="left" vertical="center"/>
    </xf>
    <xf numFmtId="0" fontId="19" fillId="0" borderId="9" xfId="2" applyFont="1" applyBorder="1"/>
    <xf numFmtId="168" fontId="22" fillId="0" borderId="9" xfId="5" applyNumberFormat="1" applyFont="1" applyBorder="1" applyAlignment="1">
      <alignment vertical="center"/>
    </xf>
    <xf numFmtId="168" fontId="22" fillId="0" borderId="17" xfId="5" applyNumberFormat="1" applyFont="1" applyBorder="1" applyAlignment="1">
      <alignment vertical="center"/>
    </xf>
    <xf numFmtId="168" fontId="22" fillId="0" borderId="0" xfId="5" applyNumberFormat="1" applyFont="1" applyBorder="1" applyAlignment="1">
      <alignment vertical="center"/>
    </xf>
    <xf numFmtId="168" fontId="22" fillId="0" borderId="18" xfId="5" applyNumberFormat="1" applyFont="1" applyBorder="1" applyAlignment="1">
      <alignment vertical="center"/>
    </xf>
    <xf numFmtId="0" fontId="19" fillId="0" borderId="0" xfId="2" applyFont="1" applyBorder="1"/>
    <xf numFmtId="0" fontId="22" fillId="0" borderId="19" xfId="2" applyFont="1" applyBorder="1" applyAlignment="1">
      <alignment horizontal="left" vertical="center"/>
    </xf>
    <xf numFmtId="0" fontId="20" fillId="0" borderId="10" xfId="2" applyBorder="1"/>
    <xf numFmtId="168" fontId="22" fillId="0" borderId="10" xfId="5" applyNumberFormat="1" applyFont="1" applyBorder="1" applyAlignment="1">
      <alignment vertical="center"/>
    </xf>
    <xf numFmtId="168" fontId="22" fillId="0" borderId="20" xfId="5" applyNumberFormat="1" applyFont="1" applyBorder="1" applyAlignment="1">
      <alignment vertical="center"/>
    </xf>
    <xf numFmtId="0" fontId="40" fillId="0" borderId="0" xfId="0" applyFont="1"/>
    <xf numFmtId="0" fontId="41" fillId="0" borderId="0" xfId="0" applyFont="1"/>
    <xf numFmtId="0" fontId="42" fillId="0" borderId="0" xfId="0" applyFont="1" applyAlignment="1">
      <alignment horizontal="center"/>
    </xf>
    <xf numFmtId="5" fontId="41" fillId="0" borderId="0" xfId="0" applyNumberFormat="1" applyFont="1"/>
  </cellXfs>
  <cellStyles count="6">
    <cellStyle name="Comma 2" xfId="5"/>
    <cellStyle name="Currency 2" xfId="3"/>
    <cellStyle name="Normal" xfId="0" builtinId="0"/>
    <cellStyle name="Normal 2" xfId="2"/>
    <cellStyle name="Normal_Sheet1" xfId="1"/>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FA%20Campus%201%20Budget%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sonnel"/>
      <sheetName val="Revenues-Per Capita &amp; SPED"/>
      <sheetName val="Revenues-Fed, State, &amp; Expan. "/>
      <sheetName val="Budget with Assumptions"/>
      <sheetName val="Budget Summary "/>
      <sheetName val="Loans"/>
      <sheetName val="Calculations"/>
      <sheetName val="FRL %'s"/>
      <sheetName val="FRL1"/>
      <sheetName val="CMO Costs"/>
    </sheetNames>
    <sheetDataSet>
      <sheetData sheetId="0"/>
      <sheetData sheetId="1">
        <row r="66">
          <cell r="B66">
            <v>55000</v>
          </cell>
        </row>
        <row r="68">
          <cell r="B68">
            <v>62500</v>
          </cell>
        </row>
        <row r="69">
          <cell r="B69">
            <v>55000</v>
          </cell>
        </row>
        <row r="70">
          <cell r="B70">
            <v>55000</v>
          </cell>
        </row>
        <row r="73">
          <cell r="B73">
            <v>55000</v>
          </cell>
        </row>
        <row r="142">
          <cell r="G142">
            <v>342750</v>
          </cell>
          <cell r="I142">
            <v>375105</v>
          </cell>
          <cell r="K142">
            <v>408617.10000000003</v>
          </cell>
          <cell r="M142">
            <v>416789.44199999992</v>
          </cell>
          <cell r="O142">
            <v>425125.23083999997</v>
          </cell>
        </row>
      </sheetData>
      <sheetData sheetId="2"/>
      <sheetData sheetId="3"/>
      <sheetData sheetId="4">
        <row r="2">
          <cell r="A2" t="str">
            <v>Connected Futures Academy- Campus 1</v>
          </cell>
        </row>
        <row r="75">
          <cell r="D75">
            <v>4800</v>
          </cell>
        </row>
      </sheetData>
      <sheetData sheetId="5">
        <row r="74">
          <cell r="F74">
            <v>6543.125</v>
          </cell>
          <cell r="H74">
            <v>7043.7375000000002</v>
          </cell>
          <cell r="J74">
            <v>7561.7572500000006</v>
          </cell>
          <cell r="L74">
            <v>7712.9923949999984</v>
          </cell>
          <cell r="N74">
            <v>7867.2522429000001</v>
          </cell>
        </row>
      </sheetData>
      <sheetData sheetId="6"/>
      <sheetData sheetId="7">
        <row r="42">
          <cell r="B42">
            <v>0.23004583244579568</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
  <sheetViews>
    <sheetView showGridLines="0" tabSelected="1" workbookViewId="0">
      <selection activeCell="J8" sqref="J8"/>
    </sheetView>
  </sheetViews>
  <sheetFormatPr defaultRowHeight="12.75" x14ac:dyDescent="0.2"/>
  <cols>
    <col min="1" max="1" width="3.5703125" style="247" customWidth="1"/>
    <col min="2" max="2" width="10.5703125" style="247" customWidth="1"/>
    <col min="3" max="3" width="12" style="247" customWidth="1"/>
    <col min="4" max="9" width="10.42578125" style="247" customWidth="1"/>
    <col min="10" max="16384" width="9.140625" style="247"/>
  </cols>
  <sheetData>
    <row r="2" spans="2:10" x14ac:dyDescent="0.2">
      <c r="B2" s="246" t="s">
        <v>199</v>
      </c>
      <c r="C2" s="246"/>
    </row>
    <row r="3" spans="2:10" x14ac:dyDescent="0.2">
      <c r="D3" s="248" t="s">
        <v>152</v>
      </c>
      <c r="E3" s="248" t="s">
        <v>131</v>
      </c>
      <c r="F3" s="248" t="s">
        <v>132</v>
      </c>
      <c r="G3" s="248" t="s">
        <v>133</v>
      </c>
      <c r="H3" s="248" t="s">
        <v>134</v>
      </c>
      <c r="I3" s="248" t="s">
        <v>135</v>
      </c>
      <c r="J3" s="247" t="s">
        <v>204</v>
      </c>
    </row>
    <row r="4" spans="2:10" x14ac:dyDescent="0.2">
      <c r="B4" s="247" t="s">
        <v>106</v>
      </c>
      <c r="C4" s="247" t="s">
        <v>200</v>
      </c>
      <c r="D4" s="249">
        <f>'Campus 1'!$D$161</f>
        <v>8932.8229588246904</v>
      </c>
      <c r="E4" s="249">
        <f>'Campus 1'!$F$161</f>
        <v>293417.16425595339</v>
      </c>
      <c r="F4" s="249">
        <f>'Campus 1'!$H$161</f>
        <v>264614.08757441118</v>
      </c>
      <c r="G4" s="249">
        <f>'Campus 1'!$J$161</f>
        <v>255470.14022414689</v>
      </c>
      <c r="H4" s="249">
        <f>'Campus 1'!$L$161</f>
        <v>229224.09219945199</v>
      </c>
      <c r="I4" s="249">
        <f>'Campus 1'!$N$161</f>
        <v>207590.35220046458</v>
      </c>
    </row>
    <row r="5" spans="2:10" x14ac:dyDescent="0.2">
      <c r="B5" s="247" t="s">
        <v>188</v>
      </c>
      <c r="C5" s="247" t="s">
        <v>200</v>
      </c>
      <c r="D5" s="249">
        <f>'Campus 2'!$D$161</f>
        <v>117682.82295882469</v>
      </c>
      <c r="E5" s="249">
        <f>'Campus 2'!$F$161</f>
        <v>295541.16425595339</v>
      </c>
      <c r="F5" s="249">
        <f>'Campus 2'!$H$161</f>
        <v>74361.087574411184</v>
      </c>
      <c r="G5" s="249">
        <f>'Campus 2'!$J$161</f>
        <v>65583.920224146917</v>
      </c>
      <c r="H5" s="249">
        <f>'Campus 2'!$L$161</f>
        <v>33806.22779945191</v>
      </c>
      <c r="I5" s="249">
        <f>'Campus 2'!$N$161</f>
        <v>11630.210512464633</v>
      </c>
      <c r="J5" s="247" t="s">
        <v>205</v>
      </c>
    </row>
    <row r="6" spans="2:10" x14ac:dyDescent="0.2">
      <c r="B6" s="247" t="s">
        <v>108</v>
      </c>
      <c r="C6" s="247" t="s">
        <v>201</v>
      </c>
      <c r="D6" s="249">
        <f>'Campus 3'!$D$161</f>
        <v>9457.0972784329497</v>
      </c>
      <c r="E6" s="249">
        <f>'Campus 3'!$F$161</f>
        <v>321662.36194375413</v>
      </c>
      <c r="F6" s="249">
        <f>'Campus 3'!$H$161</f>
        <v>307623.47481979383</v>
      </c>
      <c r="G6" s="249">
        <f>'Campus 3'!$J$161</f>
        <v>300870.87857649033</v>
      </c>
      <c r="H6" s="249">
        <f>'Campus 3'!$L$161</f>
        <v>265034.39430504455</v>
      </c>
      <c r="I6" s="249">
        <f>'Campus 3'!$N$161</f>
        <v>239550.30885749706</v>
      </c>
      <c r="J6" s="247" t="s">
        <v>206</v>
      </c>
    </row>
    <row r="7" spans="2:10" x14ac:dyDescent="0.2">
      <c r="B7" s="247" t="s">
        <v>109</v>
      </c>
      <c r="C7" s="247" t="s">
        <v>202</v>
      </c>
      <c r="D7" s="249">
        <f>'Campus 4'!$D$161</f>
        <v>7899.0392240016081</v>
      </c>
      <c r="E7" s="249">
        <f>'Campus 4'!$F$161</f>
        <v>309341.33596989512</v>
      </c>
      <c r="F7" s="249">
        <f>'Campus 4'!$H$161</f>
        <v>288877.99700847408</v>
      </c>
      <c r="G7" s="249">
        <f>'Campus 4'!$J$161</f>
        <v>274113.18068208289</v>
      </c>
      <c r="H7" s="249">
        <f>'Campus 4'!$L$161</f>
        <v>234426.35096207703</v>
      </c>
      <c r="I7" s="249">
        <f>'Campus 4'!$N$161</f>
        <v>205420.0113647317</v>
      </c>
    </row>
    <row r="8" spans="2:10" x14ac:dyDescent="0.2">
      <c r="B8" s="247" t="s">
        <v>110</v>
      </c>
      <c r="C8" s="247" t="s">
        <v>203</v>
      </c>
      <c r="D8" s="249">
        <f>'Campus 5'!$D$161</f>
        <v>6309.820008481649</v>
      </c>
      <c r="E8" s="249">
        <f>'Campus 5'!$F$161</f>
        <v>314517.64199491194</v>
      </c>
      <c r="F8" s="249">
        <f>'Campus 5'!$H$161</f>
        <v>292855.65643460094</v>
      </c>
      <c r="G8" s="249">
        <f>'Campus 5'!$J$161</f>
        <v>274789.13733911538</v>
      </c>
      <c r="H8" s="249">
        <f>'Campus 5'!$L$161</f>
        <v>231580.05346931168</v>
      </c>
      <c r="I8" s="249">
        <f>'Campus 5'!$N$161</f>
        <v>202516.78792211087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8"/>
  <sheetViews>
    <sheetView zoomScale="70" zoomScaleNormal="70" workbookViewId="0">
      <pane xSplit="1" ySplit="9" topLeftCell="B157" activePane="bottomRight" state="frozen"/>
      <selection pane="topRight" activeCell="B1" sqref="B1"/>
      <selection pane="bottomLeft" activeCell="A10" sqref="A10"/>
      <selection pane="bottomRight" activeCell="D166" sqref="D166"/>
    </sheetView>
  </sheetViews>
  <sheetFormatPr defaultRowHeight="15" x14ac:dyDescent="0.25"/>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15" customWidth="1"/>
    <col min="12" max="12" width="18.7109375" customWidth="1"/>
    <col min="13" max="13" width="3.42578125" style="15" customWidth="1"/>
    <col min="14" max="14" width="18.7109375" customWidth="1"/>
    <col min="15" max="15" width="9.140625" style="7"/>
    <col min="16" max="20" width="12.28515625" style="8" customWidth="1"/>
    <col min="21" max="21" width="9.140625" style="7"/>
    <col min="22" max="23" width="12.7109375" style="7" bestFit="1" customWidth="1"/>
    <col min="24" max="24" width="14.140625" style="7" bestFit="1" customWidth="1"/>
    <col min="25" max="26" width="12.7109375" style="7" bestFit="1" customWidth="1"/>
    <col min="27" max="31" width="9.140625" style="7"/>
    <col min="257" max="257" width="76" customWidth="1"/>
    <col min="258" max="258" width="4.85546875" customWidth="1"/>
    <col min="259" max="259" width="3" customWidth="1"/>
    <col min="260" max="260" width="19.85546875" customWidth="1"/>
    <col min="261" max="261" width="2.28515625" customWidth="1"/>
    <col min="262" max="262" width="18.42578125" customWidth="1"/>
    <col min="263" max="263" width="2.7109375" customWidth="1"/>
    <col min="264" max="264" width="18.7109375" customWidth="1"/>
    <col min="265" max="265" width="2.5703125" customWidth="1"/>
    <col min="266" max="266" width="18.7109375" customWidth="1"/>
    <col min="267" max="267" width="3" customWidth="1"/>
    <col min="268" max="268" width="18.7109375" customWidth="1"/>
    <col min="269" max="269" width="3.42578125" customWidth="1"/>
    <col min="270" max="270" width="18.7109375" customWidth="1"/>
    <col min="272" max="276" width="12.28515625" customWidth="1"/>
    <col min="278" max="279" width="12.7109375" bestFit="1" customWidth="1"/>
    <col min="280" max="280" width="14.140625" bestFit="1" customWidth="1"/>
    <col min="281" max="282" width="12.7109375" bestFit="1" customWidth="1"/>
    <col min="513" max="513" width="76" customWidth="1"/>
    <col min="514" max="514" width="4.85546875" customWidth="1"/>
    <col min="515" max="515" width="3" customWidth="1"/>
    <col min="516" max="516" width="19.85546875" customWidth="1"/>
    <col min="517" max="517" width="2.28515625" customWidth="1"/>
    <col min="518" max="518" width="18.42578125" customWidth="1"/>
    <col min="519" max="519" width="2.7109375" customWidth="1"/>
    <col min="520" max="520" width="18.7109375" customWidth="1"/>
    <col min="521" max="521" width="2.5703125" customWidth="1"/>
    <col min="522" max="522" width="18.7109375" customWidth="1"/>
    <col min="523" max="523" width="3" customWidth="1"/>
    <col min="524" max="524" width="18.7109375" customWidth="1"/>
    <col min="525" max="525" width="3.42578125" customWidth="1"/>
    <col min="526" max="526" width="18.7109375" customWidth="1"/>
    <col min="528" max="532" width="12.28515625" customWidth="1"/>
    <col min="534" max="535" width="12.7109375" bestFit="1" customWidth="1"/>
    <col min="536" max="536" width="14.140625" bestFit="1" customWidth="1"/>
    <col min="537" max="538" width="12.7109375" bestFit="1" customWidth="1"/>
    <col min="769" max="769" width="76" customWidth="1"/>
    <col min="770" max="770" width="4.85546875" customWidth="1"/>
    <col min="771" max="771" width="3" customWidth="1"/>
    <col min="772" max="772" width="19.85546875" customWidth="1"/>
    <col min="773" max="773" width="2.28515625" customWidth="1"/>
    <col min="774" max="774" width="18.42578125" customWidth="1"/>
    <col min="775" max="775" width="2.7109375" customWidth="1"/>
    <col min="776" max="776" width="18.7109375" customWidth="1"/>
    <col min="777" max="777" width="2.5703125" customWidth="1"/>
    <col min="778" max="778" width="18.7109375" customWidth="1"/>
    <col min="779" max="779" width="3" customWidth="1"/>
    <col min="780" max="780" width="18.7109375" customWidth="1"/>
    <col min="781" max="781" width="3.42578125" customWidth="1"/>
    <col min="782" max="782" width="18.7109375" customWidth="1"/>
    <col min="784" max="788" width="12.28515625" customWidth="1"/>
    <col min="790" max="791" width="12.7109375" bestFit="1" customWidth="1"/>
    <col min="792" max="792" width="14.140625" bestFit="1" customWidth="1"/>
    <col min="793" max="794" width="12.7109375" bestFit="1" customWidth="1"/>
    <col min="1025" max="1025" width="76" customWidth="1"/>
    <col min="1026" max="1026" width="4.85546875" customWidth="1"/>
    <col min="1027" max="1027" width="3" customWidth="1"/>
    <col min="1028" max="1028" width="19.85546875" customWidth="1"/>
    <col min="1029" max="1029" width="2.28515625" customWidth="1"/>
    <col min="1030" max="1030" width="18.42578125" customWidth="1"/>
    <col min="1031" max="1031" width="2.7109375" customWidth="1"/>
    <col min="1032" max="1032" width="18.7109375" customWidth="1"/>
    <col min="1033" max="1033" width="2.5703125" customWidth="1"/>
    <col min="1034" max="1034" width="18.7109375" customWidth="1"/>
    <col min="1035" max="1035" width="3" customWidth="1"/>
    <col min="1036" max="1036" width="18.7109375" customWidth="1"/>
    <col min="1037" max="1037" width="3.42578125" customWidth="1"/>
    <col min="1038" max="1038" width="18.7109375" customWidth="1"/>
    <col min="1040" max="1044" width="12.28515625" customWidth="1"/>
    <col min="1046" max="1047" width="12.7109375" bestFit="1" customWidth="1"/>
    <col min="1048" max="1048" width="14.140625" bestFit="1" customWidth="1"/>
    <col min="1049" max="1050" width="12.7109375" bestFit="1" customWidth="1"/>
    <col min="1281" max="1281" width="76" customWidth="1"/>
    <col min="1282" max="1282" width="4.85546875" customWidth="1"/>
    <col min="1283" max="1283" width="3" customWidth="1"/>
    <col min="1284" max="1284" width="19.85546875" customWidth="1"/>
    <col min="1285" max="1285" width="2.28515625" customWidth="1"/>
    <col min="1286" max="1286" width="18.42578125" customWidth="1"/>
    <col min="1287" max="1287" width="2.7109375" customWidth="1"/>
    <col min="1288" max="1288" width="18.7109375" customWidth="1"/>
    <col min="1289" max="1289" width="2.5703125" customWidth="1"/>
    <col min="1290" max="1290" width="18.7109375" customWidth="1"/>
    <col min="1291" max="1291" width="3" customWidth="1"/>
    <col min="1292" max="1292" width="18.7109375" customWidth="1"/>
    <col min="1293" max="1293" width="3.42578125" customWidth="1"/>
    <col min="1294" max="1294" width="18.7109375" customWidth="1"/>
    <col min="1296" max="1300" width="12.28515625" customWidth="1"/>
    <col min="1302" max="1303" width="12.7109375" bestFit="1" customWidth="1"/>
    <col min="1304" max="1304" width="14.140625" bestFit="1" customWidth="1"/>
    <col min="1305" max="1306" width="12.7109375" bestFit="1" customWidth="1"/>
    <col min="1537" max="1537" width="76" customWidth="1"/>
    <col min="1538" max="1538" width="4.85546875" customWidth="1"/>
    <col min="1539" max="1539" width="3" customWidth="1"/>
    <col min="1540" max="1540" width="19.85546875" customWidth="1"/>
    <col min="1541" max="1541" width="2.28515625" customWidth="1"/>
    <col min="1542" max="1542" width="18.42578125" customWidth="1"/>
    <col min="1543" max="1543" width="2.7109375" customWidth="1"/>
    <col min="1544" max="1544" width="18.7109375" customWidth="1"/>
    <col min="1545" max="1545" width="2.5703125" customWidth="1"/>
    <col min="1546" max="1546" width="18.7109375" customWidth="1"/>
    <col min="1547" max="1547" width="3" customWidth="1"/>
    <col min="1548" max="1548" width="18.7109375" customWidth="1"/>
    <col min="1549" max="1549" width="3.42578125" customWidth="1"/>
    <col min="1550" max="1550" width="18.7109375" customWidth="1"/>
    <col min="1552" max="1556" width="12.28515625" customWidth="1"/>
    <col min="1558" max="1559" width="12.7109375" bestFit="1" customWidth="1"/>
    <col min="1560" max="1560" width="14.140625" bestFit="1" customWidth="1"/>
    <col min="1561" max="1562" width="12.7109375" bestFit="1" customWidth="1"/>
    <col min="1793" max="1793" width="76" customWidth="1"/>
    <col min="1794" max="1794" width="4.85546875" customWidth="1"/>
    <col min="1795" max="1795" width="3" customWidth="1"/>
    <col min="1796" max="1796" width="19.85546875" customWidth="1"/>
    <col min="1797" max="1797" width="2.28515625" customWidth="1"/>
    <col min="1798" max="1798" width="18.42578125" customWidth="1"/>
    <col min="1799" max="1799" width="2.7109375" customWidth="1"/>
    <col min="1800" max="1800" width="18.7109375" customWidth="1"/>
    <col min="1801" max="1801" width="2.5703125" customWidth="1"/>
    <col min="1802" max="1802" width="18.7109375" customWidth="1"/>
    <col min="1803" max="1803" width="3" customWidth="1"/>
    <col min="1804" max="1804" width="18.7109375" customWidth="1"/>
    <col min="1805" max="1805" width="3.42578125" customWidth="1"/>
    <col min="1806" max="1806" width="18.7109375" customWidth="1"/>
    <col min="1808" max="1812" width="12.28515625" customWidth="1"/>
    <col min="1814" max="1815" width="12.7109375" bestFit="1" customWidth="1"/>
    <col min="1816" max="1816" width="14.140625" bestFit="1" customWidth="1"/>
    <col min="1817" max="1818" width="12.7109375" bestFit="1" customWidth="1"/>
    <col min="2049" max="2049" width="76" customWidth="1"/>
    <col min="2050" max="2050" width="4.85546875" customWidth="1"/>
    <col min="2051" max="2051" width="3" customWidth="1"/>
    <col min="2052" max="2052" width="19.85546875" customWidth="1"/>
    <col min="2053" max="2053" width="2.28515625" customWidth="1"/>
    <col min="2054" max="2054" width="18.42578125" customWidth="1"/>
    <col min="2055" max="2055" width="2.7109375" customWidth="1"/>
    <col min="2056" max="2056" width="18.7109375" customWidth="1"/>
    <col min="2057" max="2057" width="2.5703125" customWidth="1"/>
    <col min="2058" max="2058" width="18.7109375" customWidth="1"/>
    <col min="2059" max="2059" width="3" customWidth="1"/>
    <col min="2060" max="2060" width="18.7109375" customWidth="1"/>
    <col min="2061" max="2061" width="3.42578125" customWidth="1"/>
    <col min="2062" max="2062" width="18.7109375" customWidth="1"/>
    <col min="2064" max="2068" width="12.28515625" customWidth="1"/>
    <col min="2070" max="2071" width="12.7109375" bestFit="1" customWidth="1"/>
    <col min="2072" max="2072" width="14.140625" bestFit="1" customWidth="1"/>
    <col min="2073" max="2074" width="12.7109375" bestFit="1" customWidth="1"/>
    <col min="2305" max="2305" width="76" customWidth="1"/>
    <col min="2306" max="2306" width="4.85546875" customWidth="1"/>
    <col min="2307" max="2307" width="3" customWidth="1"/>
    <col min="2308" max="2308" width="19.85546875" customWidth="1"/>
    <col min="2309" max="2309" width="2.28515625" customWidth="1"/>
    <col min="2310" max="2310" width="18.42578125" customWidth="1"/>
    <col min="2311" max="2311" width="2.7109375" customWidth="1"/>
    <col min="2312" max="2312" width="18.7109375" customWidth="1"/>
    <col min="2313" max="2313" width="2.5703125" customWidth="1"/>
    <col min="2314" max="2314" width="18.7109375" customWidth="1"/>
    <col min="2315" max="2315" width="3" customWidth="1"/>
    <col min="2316" max="2316" width="18.7109375" customWidth="1"/>
    <col min="2317" max="2317" width="3.42578125" customWidth="1"/>
    <col min="2318" max="2318" width="18.7109375" customWidth="1"/>
    <col min="2320" max="2324" width="12.28515625" customWidth="1"/>
    <col min="2326" max="2327" width="12.7109375" bestFit="1" customWidth="1"/>
    <col min="2328" max="2328" width="14.140625" bestFit="1" customWidth="1"/>
    <col min="2329" max="2330" width="12.7109375" bestFit="1" customWidth="1"/>
    <col min="2561" max="2561" width="76" customWidth="1"/>
    <col min="2562" max="2562" width="4.85546875" customWidth="1"/>
    <col min="2563" max="2563" width="3" customWidth="1"/>
    <col min="2564" max="2564" width="19.85546875" customWidth="1"/>
    <col min="2565" max="2565" width="2.28515625" customWidth="1"/>
    <col min="2566" max="2566" width="18.42578125" customWidth="1"/>
    <col min="2567" max="2567" width="2.7109375" customWidth="1"/>
    <col min="2568" max="2568" width="18.7109375" customWidth="1"/>
    <col min="2569" max="2569" width="2.5703125" customWidth="1"/>
    <col min="2570" max="2570" width="18.7109375" customWidth="1"/>
    <col min="2571" max="2571" width="3" customWidth="1"/>
    <col min="2572" max="2572" width="18.7109375" customWidth="1"/>
    <col min="2573" max="2573" width="3.42578125" customWidth="1"/>
    <col min="2574" max="2574" width="18.7109375" customWidth="1"/>
    <col min="2576" max="2580" width="12.28515625" customWidth="1"/>
    <col min="2582" max="2583" width="12.7109375" bestFit="1" customWidth="1"/>
    <col min="2584" max="2584" width="14.140625" bestFit="1" customWidth="1"/>
    <col min="2585" max="2586" width="12.7109375" bestFit="1" customWidth="1"/>
    <col min="2817" max="2817" width="76" customWidth="1"/>
    <col min="2818" max="2818" width="4.85546875" customWidth="1"/>
    <col min="2819" max="2819" width="3" customWidth="1"/>
    <col min="2820" max="2820" width="19.85546875" customWidth="1"/>
    <col min="2821" max="2821" width="2.28515625" customWidth="1"/>
    <col min="2822" max="2822" width="18.42578125" customWidth="1"/>
    <col min="2823" max="2823" width="2.7109375" customWidth="1"/>
    <col min="2824" max="2824" width="18.7109375" customWidth="1"/>
    <col min="2825" max="2825" width="2.5703125" customWidth="1"/>
    <col min="2826" max="2826" width="18.7109375" customWidth="1"/>
    <col min="2827" max="2827" width="3" customWidth="1"/>
    <col min="2828" max="2828" width="18.7109375" customWidth="1"/>
    <col min="2829" max="2829" width="3.42578125" customWidth="1"/>
    <col min="2830" max="2830" width="18.7109375" customWidth="1"/>
    <col min="2832" max="2836" width="12.28515625" customWidth="1"/>
    <col min="2838" max="2839" width="12.7109375" bestFit="1" customWidth="1"/>
    <col min="2840" max="2840" width="14.140625" bestFit="1" customWidth="1"/>
    <col min="2841" max="2842" width="12.7109375" bestFit="1" customWidth="1"/>
    <col min="3073" max="3073" width="76" customWidth="1"/>
    <col min="3074" max="3074" width="4.85546875" customWidth="1"/>
    <col min="3075" max="3075" width="3" customWidth="1"/>
    <col min="3076" max="3076" width="19.85546875" customWidth="1"/>
    <col min="3077" max="3077" width="2.28515625" customWidth="1"/>
    <col min="3078" max="3078" width="18.42578125" customWidth="1"/>
    <col min="3079" max="3079" width="2.7109375" customWidth="1"/>
    <col min="3080" max="3080" width="18.7109375" customWidth="1"/>
    <col min="3081" max="3081" width="2.5703125" customWidth="1"/>
    <col min="3082" max="3082" width="18.7109375" customWidth="1"/>
    <col min="3083" max="3083" width="3" customWidth="1"/>
    <col min="3084" max="3084" width="18.7109375" customWidth="1"/>
    <col min="3085" max="3085" width="3.42578125" customWidth="1"/>
    <col min="3086" max="3086" width="18.7109375" customWidth="1"/>
    <col min="3088" max="3092" width="12.28515625" customWidth="1"/>
    <col min="3094" max="3095" width="12.7109375" bestFit="1" customWidth="1"/>
    <col min="3096" max="3096" width="14.140625" bestFit="1" customWidth="1"/>
    <col min="3097" max="3098" width="12.7109375" bestFit="1" customWidth="1"/>
    <col min="3329" max="3329" width="76" customWidth="1"/>
    <col min="3330" max="3330" width="4.85546875" customWidth="1"/>
    <col min="3331" max="3331" width="3" customWidth="1"/>
    <col min="3332" max="3332" width="19.85546875" customWidth="1"/>
    <col min="3333" max="3333" width="2.28515625" customWidth="1"/>
    <col min="3334" max="3334" width="18.42578125" customWidth="1"/>
    <col min="3335" max="3335" width="2.7109375" customWidth="1"/>
    <col min="3336" max="3336" width="18.7109375" customWidth="1"/>
    <col min="3337" max="3337" width="2.5703125" customWidth="1"/>
    <col min="3338" max="3338" width="18.7109375" customWidth="1"/>
    <col min="3339" max="3339" width="3" customWidth="1"/>
    <col min="3340" max="3340" width="18.7109375" customWidth="1"/>
    <col min="3341" max="3341" width="3.42578125" customWidth="1"/>
    <col min="3342" max="3342" width="18.7109375" customWidth="1"/>
    <col min="3344" max="3348" width="12.28515625" customWidth="1"/>
    <col min="3350" max="3351" width="12.7109375" bestFit="1" customWidth="1"/>
    <col min="3352" max="3352" width="14.140625" bestFit="1" customWidth="1"/>
    <col min="3353" max="3354" width="12.7109375" bestFit="1" customWidth="1"/>
    <col min="3585" max="3585" width="76" customWidth="1"/>
    <col min="3586" max="3586" width="4.85546875" customWidth="1"/>
    <col min="3587" max="3587" width="3" customWidth="1"/>
    <col min="3588" max="3588" width="19.85546875" customWidth="1"/>
    <col min="3589" max="3589" width="2.28515625" customWidth="1"/>
    <col min="3590" max="3590" width="18.42578125" customWidth="1"/>
    <col min="3591" max="3591" width="2.7109375" customWidth="1"/>
    <col min="3592" max="3592" width="18.7109375" customWidth="1"/>
    <col min="3593" max="3593" width="2.5703125" customWidth="1"/>
    <col min="3594" max="3594" width="18.7109375" customWidth="1"/>
    <col min="3595" max="3595" width="3" customWidth="1"/>
    <col min="3596" max="3596" width="18.7109375" customWidth="1"/>
    <col min="3597" max="3597" width="3.42578125" customWidth="1"/>
    <col min="3598" max="3598" width="18.7109375" customWidth="1"/>
    <col min="3600" max="3604" width="12.28515625" customWidth="1"/>
    <col min="3606" max="3607" width="12.7109375" bestFit="1" customWidth="1"/>
    <col min="3608" max="3608" width="14.140625" bestFit="1" customWidth="1"/>
    <col min="3609" max="3610" width="12.7109375" bestFit="1" customWidth="1"/>
    <col min="3841" max="3841" width="76" customWidth="1"/>
    <col min="3842" max="3842" width="4.85546875" customWidth="1"/>
    <col min="3843" max="3843" width="3" customWidth="1"/>
    <col min="3844" max="3844" width="19.85546875" customWidth="1"/>
    <col min="3845" max="3845" width="2.28515625" customWidth="1"/>
    <col min="3846" max="3846" width="18.42578125" customWidth="1"/>
    <col min="3847" max="3847" width="2.7109375" customWidth="1"/>
    <col min="3848" max="3848" width="18.7109375" customWidth="1"/>
    <col min="3849" max="3849" width="2.5703125" customWidth="1"/>
    <col min="3850" max="3850" width="18.7109375" customWidth="1"/>
    <col min="3851" max="3851" width="3" customWidth="1"/>
    <col min="3852" max="3852" width="18.7109375" customWidth="1"/>
    <col min="3853" max="3853" width="3.42578125" customWidth="1"/>
    <col min="3854" max="3854" width="18.7109375" customWidth="1"/>
    <col min="3856" max="3860" width="12.28515625" customWidth="1"/>
    <col min="3862" max="3863" width="12.7109375" bestFit="1" customWidth="1"/>
    <col min="3864" max="3864" width="14.140625" bestFit="1" customWidth="1"/>
    <col min="3865" max="3866" width="12.7109375" bestFit="1" customWidth="1"/>
    <col min="4097" max="4097" width="76" customWidth="1"/>
    <col min="4098" max="4098" width="4.85546875" customWidth="1"/>
    <col min="4099" max="4099" width="3" customWidth="1"/>
    <col min="4100" max="4100" width="19.85546875" customWidth="1"/>
    <col min="4101" max="4101" width="2.28515625" customWidth="1"/>
    <col min="4102" max="4102" width="18.42578125" customWidth="1"/>
    <col min="4103" max="4103" width="2.7109375" customWidth="1"/>
    <col min="4104" max="4104" width="18.7109375" customWidth="1"/>
    <col min="4105" max="4105" width="2.5703125" customWidth="1"/>
    <col min="4106" max="4106" width="18.7109375" customWidth="1"/>
    <col min="4107" max="4107" width="3" customWidth="1"/>
    <col min="4108" max="4108" width="18.7109375" customWidth="1"/>
    <col min="4109" max="4109" width="3.42578125" customWidth="1"/>
    <col min="4110" max="4110" width="18.7109375" customWidth="1"/>
    <col min="4112" max="4116" width="12.28515625" customWidth="1"/>
    <col min="4118" max="4119" width="12.7109375" bestFit="1" customWidth="1"/>
    <col min="4120" max="4120" width="14.140625" bestFit="1" customWidth="1"/>
    <col min="4121" max="4122" width="12.7109375" bestFit="1" customWidth="1"/>
    <col min="4353" max="4353" width="76" customWidth="1"/>
    <col min="4354" max="4354" width="4.85546875" customWidth="1"/>
    <col min="4355" max="4355" width="3" customWidth="1"/>
    <col min="4356" max="4356" width="19.85546875" customWidth="1"/>
    <col min="4357" max="4357" width="2.28515625" customWidth="1"/>
    <col min="4358" max="4358" width="18.42578125" customWidth="1"/>
    <col min="4359" max="4359" width="2.7109375" customWidth="1"/>
    <col min="4360" max="4360" width="18.7109375" customWidth="1"/>
    <col min="4361" max="4361" width="2.5703125" customWidth="1"/>
    <col min="4362" max="4362" width="18.7109375" customWidth="1"/>
    <col min="4363" max="4363" width="3" customWidth="1"/>
    <col min="4364" max="4364" width="18.7109375" customWidth="1"/>
    <col min="4365" max="4365" width="3.42578125" customWidth="1"/>
    <col min="4366" max="4366" width="18.7109375" customWidth="1"/>
    <col min="4368" max="4372" width="12.28515625" customWidth="1"/>
    <col min="4374" max="4375" width="12.7109375" bestFit="1" customWidth="1"/>
    <col min="4376" max="4376" width="14.140625" bestFit="1" customWidth="1"/>
    <col min="4377" max="4378" width="12.7109375" bestFit="1" customWidth="1"/>
    <col min="4609" max="4609" width="76" customWidth="1"/>
    <col min="4610" max="4610" width="4.85546875" customWidth="1"/>
    <col min="4611" max="4611" width="3" customWidth="1"/>
    <col min="4612" max="4612" width="19.85546875" customWidth="1"/>
    <col min="4613" max="4613" width="2.28515625" customWidth="1"/>
    <col min="4614" max="4614" width="18.42578125" customWidth="1"/>
    <col min="4615" max="4615" width="2.7109375" customWidth="1"/>
    <col min="4616" max="4616" width="18.7109375" customWidth="1"/>
    <col min="4617" max="4617" width="2.5703125" customWidth="1"/>
    <col min="4618" max="4618" width="18.7109375" customWidth="1"/>
    <col min="4619" max="4619" width="3" customWidth="1"/>
    <col min="4620" max="4620" width="18.7109375" customWidth="1"/>
    <col min="4621" max="4621" width="3.42578125" customWidth="1"/>
    <col min="4622" max="4622" width="18.7109375" customWidth="1"/>
    <col min="4624" max="4628" width="12.28515625" customWidth="1"/>
    <col min="4630" max="4631" width="12.7109375" bestFit="1" customWidth="1"/>
    <col min="4632" max="4632" width="14.140625" bestFit="1" customWidth="1"/>
    <col min="4633" max="4634" width="12.7109375" bestFit="1" customWidth="1"/>
    <col min="4865" max="4865" width="76" customWidth="1"/>
    <col min="4866" max="4866" width="4.85546875" customWidth="1"/>
    <col min="4867" max="4867" width="3" customWidth="1"/>
    <col min="4868" max="4868" width="19.85546875" customWidth="1"/>
    <col min="4869" max="4869" width="2.28515625" customWidth="1"/>
    <col min="4870" max="4870" width="18.42578125" customWidth="1"/>
    <col min="4871" max="4871" width="2.7109375" customWidth="1"/>
    <col min="4872" max="4872" width="18.7109375" customWidth="1"/>
    <col min="4873" max="4873" width="2.5703125" customWidth="1"/>
    <col min="4874" max="4874" width="18.7109375" customWidth="1"/>
    <col min="4875" max="4875" width="3" customWidth="1"/>
    <col min="4876" max="4876" width="18.7109375" customWidth="1"/>
    <col min="4877" max="4877" width="3.42578125" customWidth="1"/>
    <col min="4878" max="4878" width="18.7109375" customWidth="1"/>
    <col min="4880" max="4884" width="12.28515625" customWidth="1"/>
    <col min="4886" max="4887" width="12.7109375" bestFit="1" customWidth="1"/>
    <col min="4888" max="4888" width="14.140625" bestFit="1" customWidth="1"/>
    <col min="4889" max="4890" width="12.7109375" bestFit="1" customWidth="1"/>
    <col min="5121" max="5121" width="76" customWidth="1"/>
    <col min="5122" max="5122" width="4.85546875" customWidth="1"/>
    <col min="5123" max="5123" width="3" customWidth="1"/>
    <col min="5124" max="5124" width="19.85546875" customWidth="1"/>
    <col min="5125" max="5125" width="2.28515625" customWidth="1"/>
    <col min="5126" max="5126" width="18.42578125" customWidth="1"/>
    <col min="5127" max="5127" width="2.7109375" customWidth="1"/>
    <col min="5128" max="5128" width="18.7109375" customWidth="1"/>
    <col min="5129" max="5129" width="2.5703125" customWidth="1"/>
    <col min="5130" max="5130" width="18.7109375" customWidth="1"/>
    <col min="5131" max="5131" width="3" customWidth="1"/>
    <col min="5132" max="5132" width="18.7109375" customWidth="1"/>
    <col min="5133" max="5133" width="3.42578125" customWidth="1"/>
    <col min="5134" max="5134" width="18.7109375" customWidth="1"/>
    <col min="5136" max="5140" width="12.28515625" customWidth="1"/>
    <col min="5142" max="5143" width="12.7109375" bestFit="1" customWidth="1"/>
    <col min="5144" max="5144" width="14.140625" bestFit="1" customWidth="1"/>
    <col min="5145" max="5146" width="12.7109375" bestFit="1" customWidth="1"/>
    <col min="5377" max="5377" width="76" customWidth="1"/>
    <col min="5378" max="5378" width="4.85546875" customWidth="1"/>
    <col min="5379" max="5379" width="3" customWidth="1"/>
    <col min="5380" max="5380" width="19.85546875" customWidth="1"/>
    <col min="5381" max="5381" width="2.28515625" customWidth="1"/>
    <col min="5382" max="5382" width="18.42578125" customWidth="1"/>
    <col min="5383" max="5383" width="2.7109375" customWidth="1"/>
    <col min="5384" max="5384" width="18.7109375" customWidth="1"/>
    <col min="5385" max="5385" width="2.5703125" customWidth="1"/>
    <col min="5386" max="5386" width="18.7109375" customWidth="1"/>
    <col min="5387" max="5387" width="3" customWidth="1"/>
    <col min="5388" max="5388" width="18.7109375" customWidth="1"/>
    <col min="5389" max="5389" width="3.42578125" customWidth="1"/>
    <col min="5390" max="5390" width="18.7109375" customWidth="1"/>
    <col min="5392" max="5396" width="12.28515625" customWidth="1"/>
    <col min="5398" max="5399" width="12.7109375" bestFit="1" customWidth="1"/>
    <col min="5400" max="5400" width="14.140625" bestFit="1" customWidth="1"/>
    <col min="5401" max="5402" width="12.7109375" bestFit="1" customWidth="1"/>
    <col min="5633" max="5633" width="76" customWidth="1"/>
    <col min="5634" max="5634" width="4.85546875" customWidth="1"/>
    <col min="5635" max="5635" width="3" customWidth="1"/>
    <col min="5636" max="5636" width="19.85546875" customWidth="1"/>
    <col min="5637" max="5637" width="2.28515625" customWidth="1"/>
    <col min="5638" max="5638" width="18.42578125" customWidth="1"/>
    <col min="5639" max="5639" width="2.7109375" customWidth="1"/>
    <col min="5640" max="5640" width="18.7109375" customWidth="1"/>
    <col min="5641" max="5641" width="2.5703125" customWidth="1"/>
    <col min="5642" max="5642" width="18.7109375" customWidth="1"/>
    <col min="5643" max="5643" width="3" customWidth="1"/>
    <col min="5644" max="5644" width="18.7109375" customWidth="1"/>
    <col min="5645" max="5645" width="3.42578125" customWidth="1"/>
    <col min="5646" max="5646" width="18.7109375" customWidth="1"/>
    <col min="5648" max="5652" width="12.28515625" customWidth="1"/>
    <col min="5654" max="5655" width="12.7109375" bestFit="1" customWidth="1"/>
    <col min="5656" max="5656" width="14.140625" bestFit="1" customWidth="1"/>
    <col min="5657" max="5658" width="12.7109375" bestFit="1" customWidth="1"/>
    <col min="5889" max="5889" width="76" customWidth="1"/>
    <col min="5890" max="5890" width="4.85546875" customWidth="1"/>
    <col min="5891" max="5891" width="3" customWidth="1"/>
    <col min="5892" max="5892" width="19.85546875" customWidth="1"/>
    <col min="5893" max="5893" width="2.28515625" customWidth="1"/>
    <col min="5894" max="5894" width="18.42578125" customWidth="1"/>
    <col min="5895" max="5895" width="2.7109375" customWidth="1"/>
    <col min="5896" max="5896" width="18.7109375" customWidth="1"/>
    <col min="5897" max="5897" width="2.5703125" customWidth="1"/>
    <col min="5898" max="5898" width="18.7109375" customWidth="1"/>
    <col min="5899" max="5899" width="3" customWidth="1"/>
    <col min="5900" max="5900" width="18.7109375" customWidth="1"/>
    <col min="5901" max="5901" width="3.42578125" customWidth="1"/>
    <col min="5902" max="5902" width="18.7109375" customWidth="1"/>
    <col min="5904" max="5908" width="12.28515625" customWidth="1"/>
    <col min="5910" max="5911" width="12.7109375" bestFit="1" customWidth="1"/>
    <col min="5912" max="5912" width="14.140625" bestFit="1" customWidth="1"/>
    <col min="5913" max="5914" width="12.7109375" bestFit="1" customWidth="1"/>
    <col min="6145" max="6145" width="76" customWidth="1"/>
    <col min="6146" max="6146" width="4.85546875" customWidth="1"/>
    <col min="6147" max="6147" width="3" customWidth="1"/>
    <col min="6148" max="6148" width="19.85546875" customWidth="1"/>
    <col min="6149" max="6149" width="2.28515625" customWidth="1"/>
    <col min="6150" max="6150" width="18.42578125" customWidth="1"/>
    <col min="6151" max="6151" width="2.7109375" customWidth="1"/>
    <col min="6152" max="6152" width="18.7109375" customWidth="1"/>
    <col min="6153" max="6153" width="2.5703125" customWidth="1"/>
    <col min="6154" max="6154" width="18.7109375" customWidth="1"/>
    <col min="6155" max="6155" width="3" customWidth="1"/>
    <col min="6156" max="6156" width="18.7109375" customWidth="1"/>
    <col min="6157" max="6157" width="3.42578125" customWidth="1"/>
    <col min="6158" max="6158" width="18.7109375" customWidth="1"/>
    <col min="6160" max="6164" width="12.28515625" customWidth="1"/>
    <col min="6166" max="6167" width="12.7109375" bestFit="1" customWidth="1"/>
    <col min="6168" max="6168" width="14.140625" bestFit="1" customWidth="1"/>
    <col min="6169" max="6170" width="12.7109375" bestFit="1" customWidth="1"/>
    <col min="6401" max="6401" width="76" customWidth="1"/>
    <col min="6402" max="6402" width="4.85546875" customWidth="1"/>
    <col min="6403" max="6403" width="3" customWidth="1"/>
    <col min="6404" max="6404" width="19.85546875" customWidth="1"/>
    <col min="6405" max="6405" width="2.28515625" customWidth="1"/>
    <col min="6406" max="6406" width="18.42578125" customWidth="1"/>
    <col min="6407" max="6407" width="2.7109375" customWidth="1"/>
    <col min="6408" max="6408" width="18.7109375" customWidth="1"/>
    <col min="6409" max="6409" width="2.5703125" customWidth="1"/>
    <col min="6410" max="6410" width="18.7109375" customWidth="1"/>
    <col min="6411" max="6411" width="3" customWidth="1"/>
    <col min="6412" max="6412" width="18.7109375" customWidth="1"/>
    <col min="6413" max="6413" width="3.42578125" customWidth="1"/>
    <col min="6414" max="6414" width="18.7109375" customWidth="1"/>
    <col min="6416" max="6420" width="12.28515625" customWidth="1"/>
    <col min="6422" max="6423" width="12.7109375" bestFit="1" customWidth="1"/>
    <col min="6424" max="6424" width="14.140625" bestFit="1" customWidth="1"/>
    <col min="6425" max="6426" width="12.7109375" bestFit="1" customWidth="1"/>
    <col min="6657" max="6657" width="76" customWidth="1"/>
    <col min="6658" max="6658" width="4.85546875" customWidth="1"/>
    <col min="6659" max="6659" width="3" customWidth="1"/>
    <col min="6660" max="6660" width="19.85546875" customWidth="1"/>
    <col min="6661" max="6661" width="2.28515625" customWidth="1"/>
    <col min="6662" max="6662" width="18.42578125" customWidth="1"/>
    <col min="6663" max="6663" width="2.7109375" customWidth="1"/>
    <col min="6664" max="6664" width="18.7109375" customWidth="1"/>
    <col min="6665" max="6665" width="2.5703125" customWidth="1"/>
    <col min="6666" max="6666" width="18.7109375" customWidth="1"/>
    <col min="6667" max="6667" width="3" customWidth="1"/>
    <col min="6668" max="6668" width="18.7109375" customWidth="1"/>
    <col min="6669" max="6669" width="3.42578125" customWidth="1"/>
    <col min="6670" max="6670" width="18.7109375" customWidth="1"/>
    <col min="6672" max="6676" width="12.28515625" customWidth="1"/>
    <col min="6678" max="6679" width="12.7109375" bestFit="1" customWidth="1"/>
    <col min="6680" max="6680" width="14.140625" bestFit="1" customWidth="1"/>
    <col min="6681" max="6682" width="12.7109375" bestFit="1" customWidth="1"/>
    <col min="6913" max="6913" width="76" customWidth="1"/>
    <col min="6914" max="6914" width="4.85546875" customWidth="1"/>
    <col min="6915" max="6915" width="3" customWidth="1"/>
    <col min="6916" max="6916" width="19.85546875" customWidth="1"/>
    <col min="6917" max="6917" width="2.28515625" customWidth="1"/>
    <col min="6918" max="6918" width="18.42578125" customWidth="1"/>
    <col min="6919" max="6919" width="2.7109375" customWidth="1"/>
    <col min="6920" max="6920" width="18.7109375" customWidth="1"/>
    <col min="6921" max="6921" width="2.5703125" customWidth="1"/>
    <col min="6922" max="6922" width="18.7109375" customWidth="1"/>
    <col min="6923" max="6923" width="3" customWidth="1"/>
    <col min="6924" max="6924" width="18.7109375" customWidth="1"/>
    <col min="6925" max="6925" width="3.42578125" customWidth="1"/>
    <col min="6926" max="6926" width="18.7109375" customWidth="1"/>
    <col min="6928" max="6932" width="12.28515625" customWidth="1"/>
    <col min="6934" max="6935" width="12.7109375" bestFit="1" customWidth="1"/>
    <col min="6936" max="6936" width="14.140625" bestFit="1" customWidth="1"/>
    <col min="6937" max="6938" width="12.7109375" bestFit="1" customWidth="1"/>
    <col min="7169" max="7169" width="76" customWidth="1"/>
    <col min="7170" max="7170" width="4.85546875" customWidth="1"/>
    <col min="7171" max="7171" width="3" customWidth="1"/>
    <col min="7172" max="7172" width="19.85546875" customWidth="1"/>
    <col min="7173" max="7173" width="2.28515625" customWidth="1"/>
    <col min="7174" max="7174" width="18.42578125" customWidth="1"/>
    <col min="7175" max="7175" width="2.7109375" customWidth="1"/>
    <col min="7176" max="7176" width="18.7109375" customWidth="1"/>
    <col min="7177" max="7177" width="2.5703125" customWidth="1"/>
    <col min="7178" max="7178" width="18.7109375" customWidth="1"/>
    <col min="7179" max="7179" width="3" customWidth="1"/>
    <col min="7180" max="7180" width="18.7109375" customWidth="1"/>
    <col min="7181" max="7181" width="3.42578125" customWidth="1"/>
    <col min="7182" max="7182" width="18.7109375" customWidth="1"/>
    <col min="7184" max="7188" width="12.28515625" customWidth="1"/>
    <col min="7190" max="7191" width="12.7109375" bestFit="1" customWidth="1"/>
    <col min="7192" max="7192" width="14.140625" bestFit="1" customWidth="1"/>
    <col min="7193" max="7194" width="12.7109375" bestFit="1" customWidth="1"/>
    <col min="7425" max="7425" width="76" customWidth="1"/>
    <col min="7426" max="7426" width="4.85546875" customWidth="1"/>
    <col min="7427" max="7427" width="3" customWidth="1"/>
    <col min="7428" max="7428" width="19.85546875" customWidth="1"/>
    <col min="7429" max="7429" width="2.28515625" customWidth="1"/>
    <col min="7430" max="7430" width="18.42578125" customWidth="1"/>
    <col min="7431" max="7431" width="2.7109375" customWidth="1"/>
    <col min="7432" max="7432" width="18.7109375" customWidth="1"/>
    <col min="7433" max="7433" width="2.5703125" customWidth="1"/>
    <col min="7434" max="7434" width="18.7109375" customWidth="1"/>
    <col min="7435" max="7435" width="3" customWidth="1"/>
    <col min="7436" max="7436" width="18.7109375" customWidth="1"/>
    <col min="7437" max="7437" width="3.42578125" customWidth="1"/>
    <col min="7438" max="7438" width="18.7109375" customWidth="1"/>
    <col min="7440" max="7444" width="12.28515625" customWidth="1"/>
    <col min="7446" max="7447" width="12.7109375" bestFit="1" customWidth="1"/>
    <col min="7448" max="7448" width="14.140625" bestFit="1" customWidth="1"/>
    <col min="7449" max="7450" width="12.7109375" bestFit="1" customWidth="1"/>
    <col min="7681" max="7681" width="76" customWidth="1"/>
    <col min="7682" max="7682" width="4.85546875" customWidth="1"/>
    <col min="7683" max="7683" width="3" customWidth="1"/>
    <col min="7684" max="7684" width="19.85546875" customWidth="1"/>
    <col min="7685" max="7685" width="2.28515625" customWidth="1"/>
    <col min="7686" max="7686" width="18.42578125" customWidth="1"/>
    <col min="7687" max="7687" width="2.7109375" customWidth="1"/>
    <col min="7688" max="7688" width="18.7109375" customWidth="1"/>
    <col min="7689" max="7689" width="2.5703125" customWidth="1"/>
    <col min="7690" max="7690" width="18.7109375" customWidth="1"/>
    <col min="7691" max="7691" width="3" customWidth="1"/>
    <col min="7692" max="7692" width="18.7109375" customWidth="1"/>
    <col min="7693" max="7693" width="3.42578125" customWidth="1"/>
    <col min="7694" max="7694" width="18.7109375" customWidth="1"/>
    <col min="7696" max="7700" width="12.28515625" customWidth="1"/>
    <col min="7702" max="7703" width="12.7109375" bestFit="1" customWidth="1"/>
    <col min="7704" max="7704" width="14.140625" bestFit="1" customWidth="1"/>
    <col min="7705" max="7706" width="12.7109375" bestFit="1" customWidth="1"/>
    <col min="7937" max="7937" width="76" customWidth="1"/>
    <col min="7938" max="7938" width="4.85546875" customWidth="1"/>
    <col min="7939" max="7939" width="3" customWidth="1"/>
    <col min="7940" max="7940" width="19.85546875" customWidth="1"/>
    <col min="7941" max="7941" width="2.28515625" customWidth="1"/>
    <col min="7942" max="7942" width="18.42578125" customWidth="1"/>
    <col min="7943" max="7943" width="2.7109375" customWidth="1"/>
    <col min="7944" max="7944" width="18.7109375" customWidth="1"/>
    <col min="7945" max="7945" width="2.5703125" customWidth="1"/>
    <col min="7946" max="7946" width="18.7109375" customWidth="1"/>
    <col min="7947" max="7947" width="3" customWidth="1"/>
    <col min="7948" max="7948" width="18.7109375" customWidth="1"/>
    <col min="7949" max="7949" width="3.42578125" customWidth="1"/>
    <col min="7950" max="7950" width="18.7109375" customWidth="1"/>
    <col min="7952" max="7956" width="12.28515625" customWidth="1"/>
    <col min="7958" max="7959" width="12.7109375" bestFit="1" customWidth="1"/>
    <col min="7960" max="7960" width="14.140625" bestFit="1" customWidth="1"/>
    <col min="7961" max="7962" width="12.7109375" bestFit="1" customWidth="1"/>
    <col min="8193" max="8193" width="76" customWidth="1"/>
    <col min="8194" max="8194" width="4.85546875" customWidth="1"/>
    <col min="8195" max="8195" width="3" customWidth="1"/>
    <col min="8196" max="8196" width="19.85546875" customWidth="1"/>
    <col min="8197" max="8197" width="2.28515625" customWidth="1"/>
    <col min="8198" max="8198" width="18.42578125" customWidth="1"/>
    <col min="8199" max="8199" width="2.7109375" customWidth="1"/>
    <col min="8200" max="8200" width="18.7109375" customWidth="1"/>
    <col min="8201" max="8201" width="2.5703125" customWidth="1"/>
    <col min="8202" max="8202" width="18.7109375" customWidth="1"/>
    <col min="8203" max="8203" width="3" customWidth="1"/>
    <col min="8204" max="8204" width="18.7109375" customWidth="1"/>
    <col min="8205" max="8205" width="3.42578125" customWidth="1"/>
    <col min="8206" max="8206" width="18.7109375" customWidth="1"/>
    <col min="8208" max="8212" width="12.28515625" customWidth="1"/>
    <col min="8214" max="8215" width="12.7109375" bestFit="1" customWidth="1"/>
    <col min="8216" max="8216" width="14.140625" bestFit="1" customWidth="1"/>
    <col min="8217" max="8218" width="12.7109375" bestFit="1" customWidth="1"/>
    <col min="8449" max="8449" width="76" customWidth="1"/>
    <col min="8450" max="8450" width="4.85546875" customWidth="1"/>
    <col min="8451" max="8451" width="3" customWidth="1"/>
    <col min="8452" max="8452" width="19.85546875" customWidth="1"/>
    <col min="8453" max="8453" width="2.28515625" customWidth="1"/>
    <col min="8454" max="8454" width="18.42578125" customWidth="1"/>
    <col min="8455" max="8455" width="2.7109375" customWidth="1"/>
    <col min="8456" max="8456" width="18.7109375" customWidth="1"/>
    <col min="8457" max="8457" width="2.5703125" customWidth="1"/>
    <col min="8458" max="8458" width="18.7109375" customWidth="1"/>
    <col min="8459" max="8459" width="3" customWidth="1"/>
    <col min="8460" max="8460" width="18.7109375" customWidth="1"/>
    <col min="8461" max="8461" width="3.42578125" customWidth="1"/>
    <col min="8462" max="8462" width="18.7109375" customWidth="1"/>
    <col min="8464" max="8468" width="12.28515625" customWidth="1"/>
    <col min="8470" max="8471" width="12.7109375" bestFit="1" customWidth="1"/>
    <col min="8472" max="8472" width="14.140625" bestFit="1" customWidth="1"/>
    <col min="8473" max="8474" width="12.7109375" bestFit="1" customWidth="1"/>
    <col min="8705" max="8705" width="76" customWidth="1"/>
    <col min="8706" max="8706" width="4.85546875" customWidth="1"/>
    <col min="8707" max="8707" width="3" customWidth="1"/>
    <col min="8708" max="8708" width="19.85546875" customWidth="1"/>
    <col min="8709" max="8709" width="2.28515625" customWidth="1"/>
    <col min="8710" max="8710" width="18.42578125" customWidth="1"/>
    <col min="8711" max="8711" width="2.7109375" customWidth="1"/>
    <col min="8712" max="8712" width="18.7109375" customWidth="1"/>
    <col min="8713" max="8713" width="2.5703125" customWidth="1"/>
    <col min="8714" max="8714" width="18.7109375" customWidth="1"/>
    <col min="8715" max="8715" width="3" customWidth="1"/>
    <col min="8716" max="8716" width="18.7109375" customWidth="1"/>
    <col min="8717" max="8717" width="3.42578125" customWidth="1"/>
    <col min="8718" max="8718" width="18.7109375" customWidth="1"/>
    <col min="8720" max="8724" width="12.28515625" customWidth="1"/>
    <col min="8726" max="8727" width="12.7109375" bestFit="1" customWidth="1"/>
    <col min="8728" max="8728" width="14.140625" bestFit="1" customWidth="1"/>
    <col min="8729" max="8730" width="12.7109375" bestFit="1" customWidth="1"/>
    <col min="8961" max="8961" width="76" customWidth="1"/>
    <col min="8962" max="8962" width="4.85546875" customWidth="1"/>
    <col min="8963" max="8963" width="3" customWidth="1"/>
    <col min="8964" max="8964" width="19.85546875" customWidth="1"/>
    <col min="8965" max="8965" width="2.28515625" customWidth="1"/>
    <col min="8966" max="8966" width="18.42578125" customWidth="1"/>
    <col min="8967" max="8967" width="2.7109375" customWidth="1"/>
    <col min="8968" max="8968" width="18.7109375" customWidth="1"/>
    <col min="8969" max="8969" width="2.5703125" customWidth="1"/>
    <col min="8970" max="8970" width="18.7109375" customWidth="1"/>
    <col min="8971" max="8971" width="3" customWidth="1"/>
    <col min="8972" max="8972" width="18.7109375" customWidth="1"/>
    <col min="8973" max="8973" width="3.42578125" customWidth="1"/>
    <col min="8974" max="8974" width="18.7109375" customWidth="1"/>
    <col min="8976" max="8980" width="12.28515625" customWidth="1"/>
    <col min="8982" max="8983" width="12.7109375" bestFit="1" customWidth="1"/>
    <col min="8984" max="8984" width="14.140625" bestFit="1" customWidth="1"/>
    <col min="8985" max="8986" width="12.7109375" bestFit="1" customWidth="1"/>
    <col min="9217" max="9217" width="76" customWidth="1"/>
    <col min="9218" max="9218" width="4.85546875" customWidth="1"/>
    <col min="9219" max="9219" width="3" customWidth="1"/>
    <col min="9220" max="9220" width="19.85546875" customWidth="1"/>
    <col min="9221" max="9221" width="2.28515625" customWidth="1"/>
    <col min="9222" max="9222" width="18.42578125" customWidth="1"/>
    <col min="9223" max="9223" width="2.7109375" customWidth="1"/>
    <col min="9224" max="9224" width="18.7109375" customWidth="1"/>
    <col min="9225" max="9225" width="2.5703125" customWidth="1"/>
    <col min="9226" max="9226" width="18.7109375" customWidth="1"/>
    <col min="9227" max="9227" width="3" customWidth="1"/>
    <col min="9228" max="9228" width="18.7109375" customWidth="1"/>
    <col min="9229" max="9229" width="3.42578125" customWidth="1"/>
    <col min="9230" max="9230" width="18.7109375" customWidth="1"/>
    <col min="9232" max="9236" width="12.28515625" customWidth="1"/>
    <col min="9238" max="9239" width="12.7109375" bestFit="1" customWidth="1"/>
    <col min="9240" max="9240" width="14.140625" bestFit="1" customWidth="1"/>
    <col min="9241" max="9242" width="12.7109375" bestFit="1" customWidth="1"/>
    <col min="9473" max="9473" width="76" customWidth="1"/>
    <col min="9474" max="9474" width="4.85546875" customWidth="1"/>
    <col min="9475" max="9475" width="3" customWidth="1"/>
    <col min="9476" max="9476" width="19.85546875" customWidth="1"/>
    <col min="9477" max="9477" width="2.28515625" customWidth="1"/>
    <col min="9478" max="9478" width="18.42578125" customWidth="1"/>
    <col min="9479" max="9479" width="2.7109375" customWidth="1"/>
    <col min="9480" max="9480" width="18.7109375" customWidth="1"/>
    <col min="9481" max="9481" width="2.5703125" customWidth="1"/>
    <col min="9482" max="9482" width="18.7109375" customWidth="1"/>
    <col min="9483" max="9483" width="3" customWidth="1"/>
    <col min="9484" max="9484" width="18.7109375" customWidth="1"/>
    <col min="9485" max="9485" width="3.42578125" customWidth="1"/>
    <col min="9486" max="9486" width="18.7109375" customWidth="1"/>
    <col min="9488" max="9492" width="12.28515625" customWidth="1"/>
    <col min="9494" max="9495" width="12.7109375" bestFit="1" customWidth="1"/>
    <col min="9496" max="9496" width="14.140625" bestFit="1" customWidth="1"/>
    <col min="9497" max="9498" width="12.7109375" bestFit="1" customWidth="1"/>
    <col min="9729" max="9729" width="76" customWidth="1"/>
    <col min="9730" max="9730" width="4.85546875" customWidth="1"/>
    <col min="9731" max="9731" width="3" customWidth="1"/>
    <col min="9732" max="9732" width="19.85546875" customWidth="1"/>
    <col min="9733" max="9733" width="2.28515625" customWidth="1"/>
    <col min="9734" max="9734" width="18.42578125" customWidth="1"/>
    <col min="9735" max="9735" width="2.7109375" customWidth="1"/>
    <col min="9736" max="9736" width="18.7109375" customWidth="1"/>
    <col min="9737" max="9737" width="2.5703125" customWidth="1"/>
    <col min="9738" max="9738" width="18.7109375" customWidth="1"/>
    <col min="9739" max="9739" width="3" customWidth="1"/>
    <col min="9740" max="9740" width="18.7109375" customWidth="1"/>
    <col min="9741" max="9741" width="3.42578125" customWidth="1"/>
    <col min="9742" max="9742" width="18.7109375" customWidth="1"/>
    <col min="9744" max="9748" width="12.28515625" customWidth="1"/>
    <col min="9750" max="9751" width="12.7109375" bestFit="1" customWidth="1"/>
    <col min="9752" max="9752" width="14.140625" bestFit="1" customWidth="1"/>
    <col min="9753" max="9754" width="12.7109375" bestFit="1" customWidth="1"/>
    <col min="9985" max="9985" width="76" customWidth="1"/>
    <col min="9986" max="9986" width="4.85546875" customWidth="1"/>
    <col min="9987" max="9987" width="3" customWidth="1"/>
    <col min="9988" max="9988" width="19.85546875" customWidth="1"/>
    <col min="9989" max="9989" width="2.28515625" customWidth="1"/>
    <col min="9990" max="9990" width="18.42578125" customWidth="1"/>
    <col min="9991" max="9991" width="2.7109375" customWidth="1"/>
    <col min="9992" max="9992" width="18.7109375" customWidth="1"/>
    <col min="9993" max="9993" width="2.5703125" customWidth="1"/>
    <col min="9994" max="9994" width="18.7109375" customWidth="1"/>
    <col min="9995" max="9995" width="3" customWidth="1"/>
    <col min="9996" max="9996" width="18.7109375" customWidth="1"/>
    <col min="9997" max="9997" width="3.42578125" customWidth="1"/>
    <col min="9998" max="9998" width="18.7109375" customWidth="1"/>
    <col min="10000" max="10004" width="12.28515625" customWidth="1"/>
    <col min="10006" max="10007" width="12.7109375" bestFit="1" customWidth="1"/>
    <col min="10008" max="10008" width="14.140625" bestFit="1" customWidth="1"/>
    <col min="10009" max="10010" width="12.7109375" bestFit="1" customWidth="1"/>
    <col min="10241" max="10241" width="76" customWidth="1"/>
    <col min="10242" max="10242" width="4.85546875" customWidth="1"/>
    <col min="10243" max="10243" width="3" customWidth="1"/>
    <col min="10244" max="10244" width="19.85546875" customWidth="1"/>
    <col min="10245" max="10245" width="2.28515625" customWidth="1"/>
    <col min="10246" max="10246" width="18.42578125" customWidth="1"/>
    <col min="10247" max="10247" width="2.7109375" customWidth="1"/>
    <col min="10248" max="10248" width="18.7109375" customWidth="1"/>
    <col min="10249" max="10249" width="2.5703125" customWidth="1"/>
    <col min="10250" max="10250" width="18.7109375" customWidth="1"/>
    <col min="10251" max="10251" width="3" customWidth="1"/>
    <col min="10252" max="10252" width="18.7109375" customWidth="1"/>
    <col min="10253" max="10253" width="3.42578125" customWidth="1"/>
    <col min="10254" max="10254" width="18.7109375" customWidth="1"/>
    <col min="10256" max="10260" width="12.28515625" customWidth="1"/>
    <col min="10262" max="10263" width="12.7109375" bestFit="1" customWidth="1"/>
    <col min="10264" max="10264" width="14.140625" bestFit="1" customWidth="1"/>
    <col min="10265" max="10266" width="12.7109375" bestFit="1" customWidth="1"/>
    <col min="10497" max="10497" width="76" customWidth="1"/>
    <col min="10498" max="10498" width="4.85546875" customWidth="1"/>
    <col min="10499" max="10499" width="3" customWidth="1"/>
    <col min="10500" max="10500" width="19.85546875" customWidth="1"/>
    <col min="10501" max="10501" width="2.28515625" customWidth="1"/>
    <col min="10502" max="10502" width="18.42578125" customWidth="1"/>
    <col min="10503" max="10503" width="2.7109375" customWidth="1"/>
    <col min="10504" max="10504" width="18.7109375" customWidth="1"/>
    <col min="10505" max="10505" width="2.5703125" customWidth="1"/>
    <col min="10506" max="10506" width="18.7109375" customWidth="1"/>
    <col min="10507" max="10507" width="3" customWidth="1"/>
    <col min="10508" max="10508" width="18.7109375" customWidth="1"/>
    <col min="10509" max="10509" width="3.42578125" customWidth="1"/>
    <col min="10510" max="10510" width="18.7109375" customWidth="1"/>
    <col min="10512" max="10516" width="12.28515625" customWidth="1"/>
    <col min="10518" max="10519" width="12.7109375" bestFit="1" customWidth="1"/>
    <col min="10520" max="10520" width="14.140625" bestFit="1" customWidth="1"/>
    <col min="10521" max="10522" width="12.7109375" bestFit="1" customWidth="1"/>
    <col min="10753" max="10753" width="76" customWidth="1"/>
    <col min="10754" max="10754" width="4.85546875" customWidth="1"/>
    <col min="10755" max="10755" width="3" customWidth="1"/>
    <col min="10756" max="10756" width="19.85546875" customWidth="1"/>
    <col min="10757" max="10757" width="2.28515625" customWidth="1"/>
    <col min="10758" max="10758" width="18.42578125" customWidth="1"/>
    <col min="10759" max="10759" width="2.7109375" customWidth="1"/>
    <col min="10760" max="10760" width="18.7109375" customWidth="1"/>
    <col min="10761" max="10761" width="2.5703125" customWidth="1"/>
    <col min="10762" max="10762" width="18.7109375" customWidth="1"/>
    <col min="10763" max="10763" width="3" customWidth="1"/>
    <col min="10764" max="10764" width="18.7109375" customWidth="1"/>
    <col min="10765" max="10765" width="3.42578125" customWidth="1"/>
    <col min="10766" max="10766" width="18.7109375" customWidth="1"/>
    <col min="10768" max="10772" width="12.28515625" customWidth="1"/>
    <col min="10774" max="10775" width="12.7109375" bestFit="1" customWidth="1"/>
    <col min="10776" max="10776" width="14.140625" bestFit="1" customWidth="1"/>
    <col min="10777" max="10778" width="12.7109375" bestFit="1" customWidth="1"/>
    <col min="11009" max="11009" width="76" customWidth="1"/>
    <col min="11010" max="11010" width="4.85546875" customWidth="1"/>
    <col min="11011" max="11011" width="3" customWidth="1"/>
    <col min="11012" max="11012" width="19.85546875" customWidth="1"/>
    <col min="11013" max="11013" width="2.28515625" customWidth="1"/>
    <col min="11014" max="11014" width="18.42578125" customWidth="1"/>
    <col min="11015" max="11015" width="2.7109375" customWidth="1"/>
    <col min="11016" max="11016" width="18.7109375" customWidth="1"/>
    <col min="11017" max="11017" width="2.5703125" customWidth="1"/>
    <col min="11018" max="11018" width="18.7109375" customWidth="1"/>
    <col min="11019" max="11019" width="3" customWidth="1"/>
    <col min="11020" max="11020" width="18.7109375" customWidth="1"/>
    <col min="11021" max="11021" width="3.42578125" customWidth="1"/>
    <col min="11022" max="11022" width="18.7109375" customWidth="1"/>
    <col min="11024" max="11028" width="12.28515625" customWidth="1"/>
    <col min="11030" max="11031" width="12.7109375" bestFit="1" customWidth="1"/>
    <col min="11032" max="11032" width="14.140625" bestFit="1" customWidth="1"/>
    <col min="11033" max="11034" width="12.7109375" bestFit="1" customWidth="1"/>
    <col min="11265" max="11265" width="76" customWidth="1"/>
    <col min="11266" max="11266" width="4.85546875" customWidth="1"/>
    <col min="11267" max="11267" width="3" customWidth="1"/>
    <col min="11268" max="11268" width="19.85546875" customWidth="1"/>
    <col min="11269" max="11269" width="2.28515625" customWidth="1"/>
    <col min="11270" max="11270" width="18.42578125" customWidth="1"/>
    <col min="11271" max="11271" width="2.7109375" customWidth="1"/>
    <col min="11272" max="11272" width="18.7109375" customWidth="1"/>
    <col min="11273" max="11273" width="2.5703125" customWidth="1"/>
    <col min="11274" max="11274" width="18.7109375" customWidth="1"/>
    <col min="11275" max="11275" width="3" customWidth="1"/>
    <col min="11276" max="11276" width="18.7109375" customWidth="1"/>
    <col min="11277" max="11277" width="3.42578125" customWidth="1"/>
    <col min="11278" max="11278" width="18.7109375" customWidth="1"/>
    <col min="11280" max="11284" width="12.28515625" customWidth="1"/>
    <col min="11286" max="11287" width="12.7109375" bestFit="1" customWidth="1"/>
    <col min="11288" max="11288" width="14.140625" bestFit="1" customWidth="1"/>
    <col min="11289" max="11290" width="12.7109375" bestFit="1" customWidth="1"/>
    <col min="11521" max="11521" width="76" customWidth="1"/>
    <col min="11522" max="11522" width="4.85546875" customWidth="1"/>
    <col min="11523" max="11523" width="3" customWidth="1"/>
    <col min="11524" max="11524" width="19.85546875" customWidth="1"/>
    <col min="11525" max="11525" width="2.28515625" customWidth="1"/>
    <col min="11526" max="11526" width="18.42578125" customWidth="1"/>
    <col min="11527" max="11527" width="2.7109375" customWidth="1"/>
    <col min="11528" max="11528" width="18.7109375" customWidth="1"/>
    <col min="11529" max="11529" width="2.5703125" customWidth="1"/>
    <col min="11530" max="11530" width="18.7109375" customWidth="1"/>
    <col min="11531" max="11531" width="3" customWidth="1"/>
    <col min="11532" max="11532" width="18.7109375" customWidth="1"/>
    <col min="11533" max="11533" width="3.42578125" customWidth="1"/>
    <col min="11534" max="11534" width="18.7109375" customWidth="1"/>
    <col min="11536" max="11540" width="12.28515625" customWidth="1"/>
    <col min="11542" max="11543" width="12.7109375" bestFit="1" customWidth="1"/>
    <col min="11544" max="11544" width="14.140625" bestFit="1" customWidth="1"/>
    <col min="11545" max="11546" width="12.7109375" bestFit="1" customWidth="1"/>
    <col min="11777" max="11777" width="76" customWidth="1"/>
    <col min="11778" max="11778" width="4.85546875" customWidth="1"/>
    <col min="11779" max="11779" width="3" customWidth="1"/>
    <col min="11780" max="11780" width="19.85546875" customWidth="1"/>
    <col min="11781" max="11781" width="2.28515625" customWidth="1"/>
    <col min="11782" max="11782" width="18.42578125" customWidth="1"/>
    <col min="11783" max="11783" width="2.7109375" customWidth="1"/>
    <col min="11784" max="11784" width="18.7109375" customWidth="1"/>
    <col min="11785" max="11785" width="2.5703125" customWidth="1"/>
    <col min="11786" max="11786" width="18.7109375" customWidth="1"/>
    <col min="11787" max="11787" width="3" customWidth="1"/>
    <col min="11788" max="11788" width="18.7109375" customWidth="1"/>
    <col min="11789" max="11789" width="3.42578125" customWidth="1"/>
    <col min="11790" max="11790" width="18.7109375" customWidth="1"/>
    <col min="11792" max="11796" width="12.28515625" customWidth="1"/>
    <col min="11798" max="11799" width="12.7109375" bestFit="1" customWidth="1"/>
    <col min="11800" max="11800" width="14.140625" bestFit="1" customWidth="1"/>
    <col min="11801" max="11802" width="12.7109375" bestFit="1" customWidth="1"/>
    <col min="12033" max="12033" width="76" customWidth="1"/>
    <col min="12034" max="12034" width="4.85546875" customWidth="1"/>
    <col min="12035" max="12035" width="3" customWidth="1"/>
    <col min="12036" max="12036" width="19.85546875" customWidth="1"/>
    <col min="12037" max="12037" width="2.28515625" customWidth="1"/>
    <col min="12038" max="12038" width="18.42578125" customWidth="1"/>
    <col min="12039" max="12039" width="2.7109375" customWidth="1"/>
    <col min="12040" max="12040" width="18.7109375" customWidth="1"/>
    <col min="12041" max="12041" width="2.5703125" customWidth="1"/>
    <col min="12042" max="12042" width="18.7109375" customWidth="1"/>
    <col min="12043" max="12043" width="3" customWidth="1"/>
    <col min="12044" max="12044" width="18.7109375" customWidth="1"/>
    <col min="12045" max="12045" width="3.42578125" customWidth="1"/>
    <col min="12046" max="12046" width="18.7109375" customWidth="1"/>
    <col min="12048" max="12052" width="12.28515625" customWidth="1"/>
    <col min="12054" max="12055" width="12.7109375" bestFit="1" customWidth="1"/>
    <col min="12056" max="12056" width="14.140625" bestFit="1" customWidth="1"/>
    <col min="12057" max="12058" width="12.7109375" bestFit="1" customWidth="1"/>
    <col min="12289" max="12289" width="76" customWidth="1"/>
    <col min="12290" max="12290" width="4.85546875" customWidth="1"/>
    <col min="12291" max="12291" width="3" customWidth="1"/>
    <col min="12292" max="12292" width="19.85546875" customWidth="1"/>
    <col min="12293" max="12293" width="2.28515625" customWidth="1"/>
    <col min="12294" max="12294" width="18.42578125" customWidth="1"/>
    <col min="12295" max="12295" width="2.7109375" customWidth="1"/>
    <col min="12296" max="12296" width="18.7109375" customWidth="1"/>
    <col min="12297" max="12297" width="2.5703125" customWidth="1"/>
    <col min="12298" max="12298" width="18.7109375" customWidth="1"/>
    <col min="12299" max="12299" width="3" customWidth="1"/>
    <col min="12300" max="12300" width="18.7109375" customWidth="1"/>
    <col min="12301" max="12301" width="3.42578125" customWidth="1"/>
    <col min="12302" max="12302" width="18.7109375" customWidth="1"/>
    <col min="12304" max="12308" width="12.28515625" customWidth="1"/>
    <col min="12310" max="12311" width="12.7109375" bestFit="1" customWidth="1"/>
    <col min="12312" max="12312" width="14.140625" bestFit="1" customWidth="1"/>
    <col min="12313" max="12314" width="12.7109375" bestFit="1" customWidth="1"/>
    <col min="12545" max="12545" width="76" customWidth="1"/>
    <col min="12546" max="12546" width="4.85546875" customWidth="1"/>
    <col min="12547" max="12547" width="3" customWidth="1"/>
    <col min="12548" max="12548" width="19.85546875" customWidth="1"/>
    <col min="12549" max="12549" width="2.28515625" customWidth="1"/>
    <col min="12550" max="12550" width="18.42578125" customWidth="1"/>
    <col min="12551" max="12551" width="2.7109375" customWidth="1"/>
    <col min="12552" max="12552" width="18.7109375" customWidth="1"/>
    <col min="12553" max="12553" width="2.5703125" customWidth="1"/>
    <col min="12554" max="12554" width="18.7109375" customWidth="1"/>
    <col min="12555" max="12555" width="3" customWidth="1"/>
    <col min="12556" max="12556" width="18.7109375" customWidth="1"/>
    <col min="12557" max="12557" width="3.42578125" customWidth="1"/>
    <col min="12558" max="12558" width="18.7109375" customWidth="1"/>
    <col min="12560" max="12564" width="12.28515625" customWidth="1"/>
    <col min="12566" max="12567" width="12.7109375" bestFit="1" customWidth="1"/>
    <col min="12568" max="12568" width="14.140625" bestFit="1" customWidth="1"/>
    <col min="12569" max="12570" width="12.7109375" bestFit="1" customWidth="1"/>
    <col min="12801" max="12801" width="76" customWidth="1"/>
    <col min="12802" max="12802" width="4.85546875" customWidth="1"/>
    <col min="12803" max="12803" width="3" customWidth="1"/>
    <col min="12804" max="12804" width="19.85546875" customWidth="1"/>
    <col min="12805" max="12805" width="2.28515625" customWidth="1"/>
    <col min="12806" max="12806" width="18.42578125" customWidth="1"/>
    <col min="12807" max="12807" width="2.7109375" customWidth="1"/>
    <col min="12808" max="12808" width="18.7109375" customWidth="1"/>
    <col min="12809" max="12809" width="2.5703125" customWidth="1"/>
    <col min="12810" max="12810" width="18.7109375" customWidth="1"/>
    <col min="12811" max="12811" width="3" customWidth="1"/>
    <col min="12812" max="12812" width="18.7109375" customWidth="1"/>
    <col min="12813" max="12813" width="3.42578125" customWidth="1"/>
    <col min="12814" max="12814" width="18.7109375" customWidth="1"/>
    <col min="12816" max="12820" width="12.28515625" customWidth="1"/>
    <col min="12822" max="12823" width="12.7109375" bestFit="1" customWidth="1"/>
    <col min="12824" max="12824" width="14.140625" bestFit="1" customWidth="1"/>
    <col min="12825" max="12826" width="12.7109375" bestFit="1" customWidth="1"/>
    <col min="13057" max="13057" width="76" customWidth="1"/>
    <col min="13058" max="13058" width="4.85546875" customWidth="1"/>
    <col min="13059" max="13059" width="3" customWidth="1"/>
    <col min="13060" max="13060" width="19.85546875" customWidth="1"/>
    <col min="13061" max="13061" width="2.28515625" customWidth="1"/>
    <col min="13062" max="13062" width="18.42578125" customWidth="1"/>
    <col min="13063" max="13063" width="2.7109375" customWidth="1"/>
    <col min="13064" max="13064" width="18.7109375" customWidth="1"/>
    <col min="13065" max="13065" width="2.5703125" customWidth="1"/>
    <col min="13066" max="13066" width="18.7109375" customWidth="1"/>
    <col min="13067" max="13067" width="3" customWidth="1"/>
    <col min="13068" max="13068" width="18.7109375" customWidth="1"/>
    <col min="13069" max="13069" width="3.42578125" customWidth="1"/>
    <col min="13070" max="13070" width="18.7109375" customWidth="1"/>
    <col min="13072" max="13076" width="12.28515625" customWidth="1"/>
    <col min="13078" max="13079" width="12.7109375" bestFit="1" customWidth="1"/>
    <col min="13080" max="13080" width="14.140625" bestFit="1" customWidth="1"/>
    <col min="13081" max="13082" width="12.7109375" bestFit="1" customWidth="1"/>
    <col min="13313" max="13313" width="76" customWidth="1"/>
    <col min="13314" max="13314" width="4.85546875" customWidth="1"/>
    <col min="13315" max="13315" width="3" customWidth="1"/>
    <col min="13316" max="13316" width="19.85546875" customWidth="1"/>
    <col min="13317" max="13317" width="2.28515625" customWidth="1"/>
    <col min="13318" max="13318" width="18.42578125" customWidth="1"/>
    <col min="13319" max="13319" width="2.7109375" customWidth="1"/>
    <col min="13320" max="13320" width="18.7109375" customWidth="1"/>
    <col min="13321" max="13321" width="2.5703125" customWidth="1"/>
    <col min="13322" max="13322" width="18.7109375" customWidth="1"/>
    <col min="13323" max="13323" width="3" customWidth="1"/>
    <col min="13324" max="13324" width="18.7109375" customWidth="1"/>
    <col min="13325" max="13325" width="3.42578125" customWidth="1"/>
    <col min="13326" max="13326" width="18.7109375" customWidth="1"/>
    <col min="13328" max="13332" width="12.28515625" customWidth="1"/>
    <col min="13334" max="13335" width="12.7109375" bestFit="1" customWidth="1"/>
    <col min="13336" max="13336" width="14.140625" bestFit="1" customWidth="1"/>
    <col min="13337" max="13338" width="12.7109375" bestFit="1" customWidth="1"/>
    <col min="13569" max="13569" width="76" customWidth="1"/>
    <col min="13570" max="13570" width="4.85546875" customWidth="1"/>
    <col min="13571" max="13571" width="3" customWidth="1"/>
    <col min="13572" max="13572" width="19.85546875" customWidth="1"/>
    <col min="13573" max="13573" width="2.28515625" customWidth="1"/>
    <col min="13574" max="13574" width="18.42578125" customWidth="1"/>
    <col min="13575" max="13575" width="2.7109375" customWidth="1"/>
    <col min="13576" max="13576" width="18.7109375" customWidth="1"/>
    <col min="13577" max="13577" width="2.5703125" customWidth="1"/>
    <col min="13578" max="13578" width="18.7109375" customWidth="1"/>
    <col min="13579" max="13579" width="3" customWidth="1"/>
    <col min="13580" max="13580" width="18.7109375" customWidth="1"/>
    <col min="13581" max="13581" width="3.42578125" customWidth="1"/>
    <col min="13582" max="13582" width="18.7109375" customWidth="1"/>
    <col min="13584" max="13588" width="12.28515625" customWidth="1"/>
    <col min="13590" max="13591" width="12.7109375" bestFit="1" customWidth="1"/>
    <col min="13592" max="13592" width="14.140625" bestFit="1" customWidth="1"/>
    <col min="13593" max="13594" width="12.7109375" bestFit="1" customWidth="1"/>
    <col min="13825" max="13825" width="76" customWidth="1"/>
    <col min="13826" max="13826" width="4.85546875" customWidth="1"/>
    <col min="13827" max="13827" width="3" customWidth="1"/>
    <col min="13828" max="13828" width="19.85546875" customWidth="1"/>
    <col min="13829" max="13829" width="2.28515625" customWidth="1"/>
    <col min="13830" max="13830" width="18.42578125" customWidth="1"/>
    <col min="13831" max="13831" width="2.7109375" customWidth="1"/>
    <col min="13832" max="13832" width="18.7109375" customWidth="1"/>
    <col min="13833" max="13833" width="2.5703125" customWidth="1"/>
    <col min="13834" max="13834" width="18.7109375" customWidth="1"/>
    <col min="13835" max="13835" width="3" customWidth="1"/>
    <col min="13836" max="13836" width="18.7109375" customWidth="1"/>
    <col min="13837" max="13837" width="3.42578125" customWidth="1"/>
    <col min="13838" max="13838" width="18.7109375" customWidth="1"/>
    <col min="13840" max="13844" width="12.28515625" customWidth="1"/>
    <col min="13846" max="13847" width="12.7109375" bestFit="1" customWidth="1"/>
    <col min="13848" max="13848" width="14.140625" bestFit="1" customWidth="1"/>
    <col min="13849" max="13850" width="12.7109375" bestFit="1" customWidth="1"/>
    <col min="14081" max="14081" width="76" customWidth="1"/>
    <col min="14082" max="14082" width="4.85546875" customWidth="1"/>
    <col min="14083" max="14083" width="3" customWidth="1"/>
    <col min="14084" max="14084" width="19.85546875" customWidth="1"/>
    <col min="14085" max="14085" width="2.28515625" customWidth="1"/>
    <col min="14086" max="14086" width="18.42578125" customWidth="1"/>
    <col min="14087" max="14087" width="2.7109375" customWidth="1"/>
    <col min="14088" max="14088" width="18.7109375" customWidth="1"/>
    <col min="14089" max="14089" width="2.5703125" customWidth="1"/>
    <col min="14090" max="14090" width="18.7109375" customWidth="1"/>
    <col min="14091" max="14091" width="3" customWidth="1"/>
    <col min="14092" max="14092" width="18.7109375" customWidth="1"/>
    <col min="14093" max="14093" width="3.42578125" customWidth="1"/>
    <col min="14094" max="14094" width="18.7109375" customWidth="1"/>
    <col min="14096" max="14100" width="12.28515625" customWidth="1"/>
    <col min="14102" max="14103" width="12.7109375" bestFit="1" customWidth="1"/>
    <col min="14104" max="14104" width="14.140625" bestFit="1" customWidth="1"/>
    <col min="14105" max="14106" width="12.7109375" bestFit="1" customWidth="1"/>
    <col min="14337" max="14337" width="76" customWidth="1"/>
    <col min="14338" max="14338" width="4.85546875" customWidth="1"/>
    <col min="14339" max="14339" width="3" customWidth="1"/>
    <col min="14340" max="14340" width="19.85546875" customWidth="1"/>
    <col min="14341" max="14341" width="2.28515625" customWidth="1"/>
    <col min="14342" max="14342" width="18.42578125" customWidth="1"/>
    <col min="14343" max="14343" width="2.7109375" customWidth="1"/>
    <col min="14344" max="14344" width="18.7109375" customWidth="1"/>
    <col min="14345" max="14345" width="2.5703125" customWidth="1"/>
    <col min="14346" max="14346" width="18.7109375" customWidth="1"/>
    <col min="14347" max="14347" width="3" customWidth="1"/>
    <col min="14348" max="14348" width="18.7109375" customWidth="1"/>
    <col min="14349" max="14349" width="3.42578125" customWidth="1"/>
    <col min="14350" max="14350" width="18.7109375" customWidth="1"/>
    <col min="14352" max="14356" width="12.28515625" customWidth="1"/>
    <col min="14358" max="14359" width="12.7109375" bestFit="1" customWidth="1"/>
    <col min="14360" max="14360" width="14.140625" bestFit="1" customWidth="1"/>
    <col min="14361" max="14362" width="12.7109375" bestFit="1" customWidth="1"/>
    <col min="14593" max="14593" width="76" customWidth="1"/>
    <col min="14594" max="14594" width="4.85546875" customWidth="1"/>
    <col min="14595" max="14595" width="3" customWidth="1"/>
    <col min="14596" max="14596" width="19.85546875" customWidth="1"/>
    <col min="14597" max="14597" width="2.28515625" customWidth="1"/>
    <col min="14598" max="14598" width="18.42578125" customWidth="1"/>
    <col min="14599" max="14599" width="2.7109375" customWidth="1"/>
    <col min="14600" max="14600" width="18.7109375" customWidth="1"/>
    <col min="14601" max="14601" width="2.5703125" customWidth="1"/>
    <col min="14602" max="14602" width="18.7109375" customWidth="1"/>
    <col min="14603" max="14603" width="3" customWidth="1"/>
    <col min="14604" max="14604" width="18.7109375" customWidth="1"/>
    <col min="14605" max="14605" width="3.42578125" customWidth="1"/>
    <col min="14606" max="14606" width="18.7109375" customWidth="1"/>
    <col min="14608" max="14612" width="12.28515625" customWidth="1"/>
    <col min="14614" max="14615" width="12.7109375" bestFit="1" customWidth="1"/>
    <col min="14616" max="14616" width="14.140625" bestFit="1" customWidth="1"/>
    <col min="14617" max="14618" width="12.7109375" bestFit="1" customWidth="1"/>
    <col min="14849" max="14849" width="76" customWidth="1"/>
    <col min="14850" max="14850" width="4.85546875" customWidth="1"/>
    <col min="14851" max="14851" width="3" customWidth="1"/>
    <col min="14852" max="14852" width="19.85546875" customWidth="1"/>
    <col min="14853" max="14853" width="2.28515625" customWidth="1"/>
    <col min="14854" max="14854" width="18.42578125" customWidth="1"/>
    <col min="14855" max="14855" width="2.7109375" customWidth="1"/>
    <col min="14856" max="14856" width="18.7109375" customWidth="1"/>
    <col min="14857" max="14857" width="2.5703125" customWidth="1"/>
    <col min="14858" max="14858" width="18.7109375" customWidth="1"/>
    <col min="14859" max="14859" width="3" customWidth="1"/>
    <col min="14860" max="14860" width="18.7109375" customWidth="1"/>
    <col min="14861" max="14861" width="3.42578125" customWidth="1"/>
    <col min="14862" max="14862" width="18.7109375" customWidth="1"/>
    <col min="14864" max="14868" width="12.28515625" customWidth="1"/>
    <col min="14870" max="14871" width="12.7109375" bestFit="1" customWidth="1"/>
    <col min="14872" max="14872" width="14.140625" bestFit="1" customWidth="1"/>
    <col min="14873" max="14874" width="12.7109375" bestFit="1" customWidth="1"/>
    <col min="15105" max="15105" width="76" customWidth="1"/>
    <col min="15106" max="15106" width="4.85546875" customWidth="1"/>
    <col min="15107" max="15107" width="3" customWidth="1"/>
    <col min="15108" max="15108" width="19.85546875" customWidth="1"/>
    <col min="15109" max="15109" width="2.28515625" customWidth="1"/>
    <col min="15110" max="15110" width="18.42578125" customWidth="1"/>
    <col min="15111" max="15111" width="2.7109375" customWidth="1"/>
    <col min="15112" max="15112" width="18.7109375" customWidth="1"/>
    <col min="15113" max="15113" width="2.5703125" customWidth="1"/>
    <col min="15114" max="15114" width="18.7109375" customWidth="1"/>
    <col min="15115" max="15115" width="3" customWidth="1"/>
    <col min="15116" max="15116" width="18.7109375" customWidth="1"/>
    <col min="15117" max="15117" width="3.42578125" customWidth="1"/>
    <col min="15118" max="15118" width="18.7109375" customWidth="1"/>
    <col min="15120" max="15124" width="12.28515625" customWidth="1"/>
    <col min="15126" max="15127" width="12.7109375" bestFit="1" customWidth="1"/>
    <col min="15128" max="15128" width="14.140625" bestFit="1" customWidth="1"/>
    <col min="15129" max="15130" width="12.7109375" bestFit="1" customWidth="1"/>
    <col min="15361" max="15361" width="76" customWidth="1"/>
    <col min="15362" max="15362" width="4.85546875" customWidth="1"/>
    <col min="15363" max="15363" width="3" customWidth="1"/>
    <col min="15364" max="15364" width="19.85546875" customWidth="1"/>
    <col min="15365" max="15365" width="2.28515625" customWidth="1"/>
    <col min="15366" max="15366" width="18.42578125" customWidth="1"/>
    <col min="15367" max="15367" width="2.7109375" customWidth="1"/>
    <col min="15368" max="15368" width="18.7109375" customWidth="1"/>
    <col min="15369" max="15369" width="2.5703125" customWidth="1"/>
    <col min="15370" max="15370" width="18.7109375" customWidth="1"/>
    <col min="15371" max="15371" width="3" customWidth="1"/>
    <col min="15372" max="15372" width="18.7109375" customWidth="1"/>
    <col min="15373" max="15373" width="3.42578125" customWidth="1"/>
    <col min="15374" max="15374" width="18.7109375" customWidth="1"/>
    <col min="15376" max="15380" width="12.28515625" customWidth="1"/>
    <col min="15382" max="15383" width="12.7109375" bestFit="1" customWidth="1"/>
    <col min="15384" max="15384" width="14.140625" bestFit="1" customWidth="1"/>
    <col min="15385" max="15386" width="12.7109375" bestFit="1" customWidth="1"/>
    <col min="15617" max="15617" width="76" customWidth="1"/>
    <col min="15618" max="15618" width="4.85546875" customWidth="1"/>
    <col min="15619" max="15619" width="3" customWidth="1"/>
    <col min="15620" max="15620" width="19.85546875" customWidth="1"/>
    <col min="15621" max="15621" width="2.28515625" customWidth="1"/>
    <col min="15622" max="15622" width="18.42578125" customWidth="1"/>
    <col min="15623" max="15623" width="2.7109375" customWidth="1"/>
    <col min="15624" max="15624" width="18.7109375" customWidth="1"/>
    <col min="15625" max="15625" width="2.5703125" customWidth="1"/>
    <col min="15626" max="15626" width="18.7109375" customWidth="1"/>
    <col min="15627" max="15627" width="3" customWidth="1"/>
    <col min="15628" max="15628" width="18.7109375" customWidth="1"/>
    <col min="15629" max="15629" width="3.42578125" customWidth="1"/>
    <col min="15630" max="15630" width="18.7109375" customWidth="1"/>
    <col min="15632" max="15636" width="12.28515625" customWidth="1"/>
    <col min="15638" max="15639" width="12.7109375" bestFit="1" customWidth="1"/>
    <col min="15640" max="15640" width="14.140625" bestFit="1" customWidth="1"/>
    <col min="15641" max="15642" width="12.7109375" bestFit="1" customWidth="1"/>
    <col min="15873" max="15873" width="76" customWidth="1"/>
    <col min="15874" max="15874" width="4.85546875" customWidth="1"/>
    <col min="15875" max="15875" width="3" customWidth="1"/>
    <col min="15876" max="15876" width="19.85546875" customWidth="1"/>
    <col min="15877" max="15877" width="2.28515625" customWidth="1"/>
    <col min="15878" max="15878" width="18.42578125" customWidth="1"/>
    <col min="15879" max="15879" width="2.7109375" customWidth="1"/>
    <col min="15880" max="15880" width="18.7109375" customWidth="1"/>
    <col min="15881" max="15881" width="2.5703125" customWidth="1"/>
    <col min="15882" max="15882" width="18.7109375" customWidth="1"/>
    <col min="15883" max="15883" width="3" customWidth="1"/>
    <col min="15884" max="15884" width="18.7109375" customWidth="1"/>
    <col min="15885" max="15885" width="3.42578125" customWidth="1"/>
    <col min="15886" max="15886" width="18.7109375" customWidth="1"/>
    <col min="15888" max="15892" width="12.28515625" customWidth="1"/>
    <col min="15894" max="15895" width="12.7109375" bestFit="1" customWidth="1"/>
    <col min="15896" max="15896" width="14.140625" bestFit="1" customWidth="1"/>
    <col min="15897" max="15898" width="12.7109375" bestFit="1" customWidth="1"/>
    <col min="16129" max="16129" width="76" customWidth="1"/>
    <col min="16130" max="16130" width="4.85546875" customWidth="1"/>
    <col min="16131" max="16131" width="3" customWidth="1"/>
    <col min="16132" max="16132" width="19.85546875" customWidth="1"/>
    <col min="16133" max="16133" width="2.28515625" customWidth="1"/>
    <col min="16134" max="16134" width="18.42578125" customWidth="1"/>
    <col min="16135" max="16135" width="2.7109375" customWidth="1"/>
    <col min="16136" max="16136" width="18.7109375" customWidth="1"/>
    <col min="16137" max="16137" width="2.5703125" customWidth="1"/>
    <col min="16138" max="16138" width="18.7109375" customWidth="1"/>
    <col min="16139" max="16139" width="3" customWidth="1"/>
    <col min="16140" max="16140" width="18.7109375" customWidth="1"/>
    <col min="16141" max="16141" width="3.42578125" customWidth="1"/>
    <col min="16142" max="16142" width="18.7109375" customWidth="1"/>
    <col min="16144" max="16148" width="12.28515625" customWidth="1"/>
    <col min="16150" max="16151" width="12.7109375" bestFit="1" customWidth="1"/>
    <col min="16152" max="16152" width="14.140625" bestFit="1" customWidth="1"/>
    <col min="16153" max="16154" width="12.7109375" bestFit="1" customWidth="1"/>
  </cols>
  <sheetData>
    <row r="1" spans="1:20" ht="22.5" customHeight="1" thickBot="1" x14ac:dyDescent="0.3">
      <c r="A1" s="1" t="s">
        <v>0</v>
      </c>
      <c r="B1" s="2"/>
      <c r="C1" s="2"/>
      <c r="D1" s="3"/>
      <c r="E1" s="3"/>
      <c r="F1" s="3"/>
      <c r="G1" s="3"/>
      <c r="H1" s="3"/>
      <c r="I1" s="3"/>
      <c r="J1" s="3"/>
      <c r="K1" s="4"/>
      <c r="L1" s="5"/>
      <c r="M1" s="6"/>
    </row>
    <row r="2" spans="1:20" ht="23.25" customHeight="1" thickBot="1" x14ac:dyDescent="0.3">
      <c r="A2" s="9" t="s">
        <v>1</v>
      </c>
      <c r="B2" s="2"/>
      <c r="C2" s="2"/>
      <c r="D2" s="10"/>
      <c r="E2" s="10"/>
      <c r="F2" s="10"/>
      <c r="G2" s="10"/>
      <c r="H2" s="10"/>
      <c r="I2" s="10"/>
      <c r="J2" s="10"/>
      <c r="K2" s="11"/>
      <c r="L2" s="12"/>
      <c r="M2" s="13"/>
    </row>
    <row r="3" spans="1:20" ht="16.5" customHeight="1" x14ac:dyDescent="0.35">
      <c r="A3" s="14"/>
      <c r="B3" s="14"/>
      <c r="C3" s="14"/>
    </row>
    <row r="4" spans="1:20" ht="16.5" customHeight="1" x14ac:dyDescent="0.35">
      <c r="A4" s="14"/>
      <c r="B4" s="14"/>
      <c r="C4" s="14"/>
    </row>
    <row r="5" spans="1:20" ht="16.5" customHeight="1" x14ac:dyDescent="0.35">
      <c r="A5" s="14"/>
      <c r="B5" s="14"/>
      <c r="C5" s="14"/>
    </row>
    <row r="6" spans="1:20" ht="16.5" customHeight="1" thickBot="1" x14ac:dyDescent="0.4">
      <c r="A6" s="14"/>
      <c r="B6" s="14"/>
      <c r="C6" s="14"/>
    </row>
    <row r="7" spans="1:20" ht="30" customHeight="1" thickBot="1" x14ac:dyDescent="0.3">
      <c r="A7" s="16"/>
      <c r="B7" s="17"/>
      <c r="C7" s="17"/>
      <c r="D7" s="18" t="s">
        <v>2</v>
      </c>
    </row>
    <row r="8" spans="1:20" ht="27.75" customHeight="1" thickBot="1" x14ac:dyDescent="0.4">
      <c r="A8" s="19"/>
      <c r="B8" s="17"/>
      <c r="C8" s="17"/>
      <c r="D8" s="20"/>
      <c r="E8" s="14"/>
      <c r="F8" s="21" t="s">
        <v>3</v>
      </c>
      <c r="G8" s="22"/>
      <c r="H8" s="22"/>
      <c r="I8" s="22"/>
      <c r="J8" s="22"/>
      <c r="K8" s="22"/>
      <c r="L8" s="22"/>
      <c r="M8" s="22"/>
      <c r="N8" s="23"/>
      <c r="P8" s="24" t="s">
        <v>4</v>
      </c>
      <c r="Q8" s="25"/>
      <c r="R8" s="25"/>
      <c r="S8" s="25"/>
      <c r="T8" s="26"/>
    </row>
    <row r="9" spans="1:20" ht="23.25" thickBot="1" x14ac:dyDescent="0.35">
      <c r="A9" s="27" t="s">
        <v>5</v>
      </c>
      <c r="B9" s="19"/>
      <c r="C9" s="19"/>
      <c r="D9" s="28">
        <v>2014</v>
      </c>
      <c r="E9" s="17"/>
      <c r="F9" s="29">
        <v>2015</v>
      </c>
      <c r="G9" s="30"/>
      <c r="H9" s="29">
        <v>2016</v>
      </c>
      <c r="I9" s="30"/>
      <c r="J9" s="29">
        <v>2017</v>
      </c>
      <c r="K9" s="30"/>
      <c r="L9" s="29">
        <v>2018</v>
      </c>
      <c r="M9" s="31"/>
      <c r="N9" s="29">
        <v>2019</v>
      </c>
      <c r="P9" s="32">
        <v>2015</v>
      </c>
      <c r="Q9" s="32">
        <v>2016</v>
      </c>
      <c r="R9" s="32">
        <v>2017</v>
      </c>
      <c r="S9" s="32">
        <v>2018</v>
      </c>
      <c r="T9" s="32">
        <v>2019</v>
      </c>
    </row>
    <row r="10" spans="1:20" ht="18" x14ac:dyDescent="0.25">
      <c r="A10" s="33" t="s">
        <v>6</v>
      </c>
      <c r="B10" s="34"/>
      <c r="C10" s="34"/>
      <c r="D10" s="35">
        <v>0</v>
      </c>
      <c r="E10" s="36"/>
      <c r="F10" s="35">
        <v>0</v>
      </c>
      <c r="G10" s="37"/>
      <c r="H10" s="35">
        <v>0</v>
      </c>
      <c r="I10" s="37"/>
      <c r="J10" s="35">
        <v>0</v>
      </c>
      <c r="K10" s="38"/>
      <c r="L10" s="35">
        <v>0</v>
      </c>
      <c r="M10" s="38"/>
      <c r="N10" s="35">
        <v>0</v>
      </c>
      <c r="P10" s="39">
        <v>0</v>
      </c>
      <c r="Q10" s="39">
        <v>0</v>
      </c>
      <c r="R10" s="39">
        <v>0</v>
      </c>
      <c r="S10" s="39">
        <v>0</v>
      </c>
      <c r="T10" s="39">
        <v>0</v>
      </c>
    </row>
    <row r="11" spans="1:20" ht="15.75" x14ac:dyDescent="0.25">
      <c r="A11" s="33" t="s">
        <v>7</v>
      </c>
      <c r="B11" s="34"/>
      <c r="C11" s="34"/>
      <c r="D11" s="35">
        <v>0</v>
      </c>
      <c r="E11" s="40"/>
      <c r="F11" s="35">
        <v>0</v>
      </c>
      <c r="G11" s="41"/>
      <c r="H11" s="35">
        <v>0</v>
      </c>
      <c r="I11" s="41"/>
      <c r="J11" s="35">
        <v>0</v>
      </c>
      <c r="K11" s="42"/>
      <c r="L11" s="35">
        <v>0</v>
      </c>
      <c r="M11" s="43"/>
      <c r="N11" s="35">
        <v>0</v>
      </c>
      <c r="P11" s="44">
        <v>0</v>
      </c>
      <c r="Q11" s="44">
        <v>0</v>
      </c>
      <c r="R11" s="39">
        <v>0</v>
      </c>
      <c r="S11" s="39">
        <v>0</v>
      </c>
      <c r="T11" s="39">
        <v>0</v>
      </c>
    </row>
    <row r="12" spans="1:20" ht="31.5" x14ac:dyDescent="0.25">
      <c r="A12" s="45" t="s">
        <v>8</v>
      </c>
      <c r="B12" s="34"/>
      <c r="C12" s="34"/>
      <c r="D12" s="35">
        <v>0</v>
      </c>
      <c r="E12" s="40"/>
      <c r="F12" s="35">
        <v>0</v>
      </c>
      <c r="G12" s="41"/>
      <c r="H12" s="35">
        <v>0</v>
      </c>
      <c r="I12" s="41"/>
      <c r="J12" s="35">
        <v>0</v>
      </c>
      <c r="K12" s="42"/>
      <c r="L12" s="35">
        <v>0</v>
      </c>
      <c r="M12" s="43"/>
      <c r="N12" s="35">
        <v>0</v>
      </c>
      <c r="P12" s="44">
        <v>0</v>
      </c>
      <c r="Q12" s="44">
        <v>0</v>
      </c>
      <c r="R12" s="39">
        <v>0</v>
      </c>
      <c r="S12" s="39">
        <v>0</v>
      </c>
      <c r="T12" s="39">
        <v>0</v>
      </c>
    </row>
    <row r="13" spans="1:20" ht="15.75" x14ac:dyDescent="0.25">
      <c r="A13" s="33" t="s">
        <v>9</v>
      </c>
      <c r="B13" s="34"/>
      <c r="C13" s="34"/>
      <c r="D13" s="35">
        <v>0</v>
      </c>
      <c r="E13" s="40"/>
      <c r="F13" s="35">
        <v>973897.85200000007</v>
      </c>
      <c r="G13" s="41"/>
      <c r="H13" s="35">
        <v>1129932.7879999999</v>
      </c>
      <c r="I13" s="41"/>
      <c r="J13" s="35">
        <v>1282446.3960000002</v>
      </c>
      <c r="K13" s="42"/>
      <c r="L13" s="35">
        <v>1282446.3960000002</v>
      </c>
      <c r="M13" s="43"/>
      <c r="N13" s="35">
        <v>1282446.3960000002</v>
      </c>
      <c r="P13" s="44">
        <v>0.50539025341180699</v>
      </c>
      <c r="Q13" s="44">
        <v>0.64596137197144587</v>
      </c>
      <c r="R13" s="39">
        <v>0.68839796339596926</v>
      </c>
      <c r="S13" s="39">
        <v>0.68792875485706129</v>
      </c>
      <c r="T13" s="39">
        <v>0.68651241416661235</v>
      </c>
    </row>
    <row r="14" spans="1:20" ht="15.75" x14ac:dyDescent="0.25">
      <c r="A14" s="33" t="s">
        <v>10</v>
      </c>
      <c r="B14" s="34"/>
      <c r="C14" s="34"/>
      <c r="D14" s="35">
        <v>0</v>
      </c>
      <c r="E14" s="40"/>
      <c r="F14" s="35">
        <v>125000</v>
      </c>
      <c r="G14" s="41"/>
      <c r="H14" s="35">
        <v>0</v>
      </c>
      <c r="I14" s="41"/>
      <c r="J14" s="35">
        <v>0</v>
      </c>
      <c r="K14" s="42"/>
      <c r="L14" s="35">
        <v>0</v>
      </c>
      <c r="M14" s="43"/>
      <c r="N14" s="35">
        <v>0</v>
      </c>
      <c r="P14" s="44">
        <v>6.4866948362954049E-2</v>
      </c>
      <c r="Q14" s="44">
        <v>0</v>
      </c>
      <c r="R14" s="39">
        <v>0</v>
      </c>
      <c r="S14" s="39">
        <v>0</v>
      </c>
      <c r="T14" s="39">
        <v>0</v>
      </c>
    </row>
    <row r="15" spans="1:20" ht="15.75" x14ac:dyDescent="0.25">
      <c r="A15" s="33" t="s">
        <v>11</v>
      </c>
      <c r="B15" s="34"/>
      <c r="C15" s="34"/>
      <c r="D15" s="35">
        <v>0</v>
      </c>
      <c r="E15" s="40"/>
      <c r="F15" s="35">
        <v>125000</v>
      </c>
      <c r="G15" s="46"/>
      <c r="H15" s="35">
        <v>0</v>
      </c>
      <c r="I15" s="46"/>
      <c r="J15" s="35">
        <v>0</v>
      </c>
      <c r="K15" s="47"/>
      <c r="L15" s="35">
        <v>0</v>
      </c>
      <c r="M15" s="48"/>
      <c r="N15" s="35">
        <v>0</v>
      </c>
      <c r="P15" s="44">
        <v>6.4866948362954049E-2</v>
      </c>
      <c r="Q15" s="44">
        <v>0</v>
      </c>
      <c r="R15" s="39">
        <v>0</v>
      </c>
      <c r="S15" s="39">
        <v>0</v>
      </c>
      <c r="T15" s="39">
        <v>0</v>
      </c>
    </row>
    <row r="16" spans="1:20" ht="15.75" x14ac:dyDescent="0.25">
      <c r="A16" s="33" t="s">
        <v>12</v>
      </c>
      <c r="B16" s="34"/>
      <c r="C16" s="34"/>
      <c r="D16" s="35">
        <v>0</v>
      </c>
      <c r="E16" s="40"/>
      <c r="F16" s="35">
        <v>93750</v>
      </c>
      <c r="G16" s="41"/>
      <c r="H16" s="35">
        <v>108750</v>
      </c>
      <c r="I16" s="41"/>
      <c r="J16" s="35">
        <v>123750</v>
      </c>
      <c r="K16" s="42"/>
      <c r="L16" s="35">
        <v>123750</v>
      </c>
      <c r="M16" s="43"/>
      <c r="N16" s="35">
        <v>123750</v>
      </c>
      <c r="P16" s="44">
        <v>4.8650211272215534E-2</v>
      </c>
      <c r="Q16" s="44">
        <v>6.2170334331332587E-2</v>
      </c>
      <c r="R16" s="39">
        <v>6.6427141310513832E-2</v>
      </c>
      <c r="S16" s="39">
        <v>6.6381864909978924E-2</v>
      </c>
      <c r="T16" s="39">
        <v>6.6245194745058397E-2</v>
      </c>
    </row>
    <row r="17" spans="1:31" ht="15.75" x14ac:dyDescent="0.25">
      <c r="A17" s="33" t="s">
        <v>13</v>
      </c>
      <c r="B17" s="34"/>
      <c r="C17" s="34"/>
      <c r="D17" s="35">
        <v>0</v>
      </c>
      <c r="E17" s="40"/>
      <c r="F17" s="35">
        <v>82160</v>
      </c>
      <c r="G17" s="41"/>
      <c r="H17" s="35">
        <v>94800</v>
      </c>
      <c r="I17" s="41"/>
      <c r="J17" s="35">
        <v>108230</v>
      </c>
      <c r="K17" s="42"/>
      <c r="L17" s="35">
        <v>108230</v>
      </c>
      <c r="M17" s="43"/>
      <c r="N17" s="35">
        <v>108230</v>
      </c>
      <c r="P17" s="44">
        <v>4.2635747820002436E-2</v>
      </c>
      <c r="Q17" s="44">
        <v>5.4195381099865096E-2</v>
      </c>
      <c r="R17" s="39">
        <v>5.8096238416459896E-2</v>
      </c>
      <c r="S17" s="39">
        <v>5.8056640316824393E-2</v>
      </c>
      <c r="T17" s="39">
        <v>5.7937110523294297E-2</v>
      </c>
    </row>
    <row r="18" spans="1:31" ht="15.75" x14ac:dyDescent="0.25">
      <c r="A18" s="33" t="s">
        <v>14</v>
      </c>
      <c r="B18" s="34"/>
      <c r="C18" s="34"/>
      <c r="D18" s="35">
        <v>0</v>
      </c>
      <c r="E18" s="40"/>
      <c r="F18" s="35">
        <v>40300</v>
      </c>
      <c r="G18" s="41"/>
      <c r="H18" s="35">
        <v>46800</v>
      </c>
      <c r="I18" s="41"/>
      <c r="J18" s="35">
        <v>53300</v>
      </c>
      <c r="K18" s="42"/>
      <c r="L18" s="35">
        <v>53300</v>
      </c>
      <c r="M18" s="43"/>
      <c r="N18" s="35">
        <v>53300</v>
      </c>
      <c r="P18" s="44">
        <v>2.0913104152216384E-2</v>
      </c>
      <c r="Q18" s="44">
        <v>2.6754681808794162E-2</v>
      </c>
      <c r="R18" s="39">
        <v>2.8610639449296059E-2</v>
      </c>
      <c r="S18" s="39">
        <v>2.8591138583449506E-2</v>
      </c>
      <c r="T18" s="39">
        <v>2.8532273777063532E-2</v>
      </c>
    </row>
    <row r="19" spans="1:31" ht="15.75" x14ac:dyDescent="0.25">
      <c r="A19" s="33" t="s">
        <v>15</v>
      </c>
      <c r="B19" s="34"/>
      <c r="C19" s="34"/>
      <c r="D19" s="35">
        <v>0</v>
      </c>
      <c r="E19" s="40"/>
      <c r="F19" s="35">
        <v>8000</v>
      </c>
      <c r="G19" s="41"/>
      <c r="H19" s="35">
        <v>9280</v>
      </c>
      <c r="I19" s="41"/>
      <c r="J19" s="35">
        <v>10560</v>
      </c>
      <c r="K19" s="42"/>
      <c r="L19" s="35">
        <v>10560</v>
      </c>
      <c r="M19" s="43"/>
      <c r="N19" s="35">
        <v>10560</v>
      </c>
      <c r="O19"/>
      <c r="P19" s="44">
        <v>4.1514846952290588E-3</v>
      </c>
      <c r="Q19" s="44">
        <v>5.3052018629403813E-3</v>
      </c>
      <c r="R19" s="39">
        <v>5.6684493918305141E-3</v>
      </c>
      <c r="S19" s="39">
        <v>5.664585805651534E-3</v>
      </c>
      <c r="T19" s="39">
        <v>5.6529232849116496E-3</v>
      </c>
      <c r="U19"/>
      <c r="V19"/>
      <c r="W19"/>
      <c r="X19"/>
      <c r="Y19"/>
      <c r="Z19"/>
      <c r="AA19"/>
      <c r="AB19"/>
      <c r="AC19"/>
      <c r="AD19"/>
      <c r="AE19"/>
    </row>
    <row r="20" spans="1:31" ht="15.75" x14ac:dyDescent="0.25">
      <c r="A20" s="33" t="s">
        <v>16</v>
      </c>
      <c r="B20" s="34"/>
      <c r="C20" s="34"/>
      <c r="D20" s="35">
        <v>0</v>
      </c>
      <c r="E20" s="40"/>
      <c r="F20" s="35">
        <v>0</v>
      </c>
      <c r="G20" s="41"/>
      <c r="H20" s="35">
        <v>0</v>
      </c>
      <c r="I20" s="41"/>
      <c r="J20" s="35">
        <v>0</v>
      </c>
      <c r="K20" s="42"/>
      <c r="L20" s="35">
        <v>0</v>
      </c>
      <c r="M20" s="43"/>
      <c r="N20" s="35">
        <v>0</v>
      </c>
      <c r="O20"/>
      <c r="P20" s="44">
        <v>0</v>
      </c>
      <c r="Q20" s="44">
        <v>0</v>
      </c>
      <c r="R20" s="39">
        <v>0</v>
      </c>
      <c r="S20" s="39">
        <v>0</v>
      </c>
      <c r="T20" s="39">
        <v>0</v>
      </c>
      <c r="U20"/>
      <c r="V20"/>
      <c r="W20"/>
      <c r="X20"/>
      <c r="Y20"/>
      <c r="Z20"/>
      <c r="AA20"/>
      <c r="AB20"/>
      <c r="AC20"/>
      <c r="AD20"/>
      <c r="AE20"/>
    </row>
    <row r="21" spans="1:31" ht="15.75" x14ac:dyDescent="0.25">
      <c r="A21" s="33" t="s">
        <v>17</v>
      </c>
      <c r="B21" s="34"/>
      <c r="C21" s="34"/>
      <c r="D21" s="35">
        <v>0</v>
      </c>
      <c r="E21" s="41"/>
      <c r="F21" s="35">
        <v>163288.58425717941</v>
      </c>
      <c r="G21" s="41"/>
      <c r="H21" s="35">
        <v>166512.10442539543</v>
      </c>
      <c r="I21" s="41"/>
      <c r="J21" s="35">
        <v>169804.73647806511</v>
      </c>
      <c r="K21" s="42"/>
      <c r="L21" s="35">
        <v>173200.83120762641</v>
      </c>
      <c r="M21" s="43"/>
      <c r="N21" s="35">
        <v>176664.84783177893</v>
      </c>
      <c r="O21"/>
      <c r="P21" s="44">
        <v>8.4736257306162618E-2</v>
      </c>
      <c r="Q21" s="44">
        <v>9.5191845538764128E-2</v>
      </c>
      <c r="R21" s="39">
        <v>9.1148632123014092E-2</v>
      </c>
      <c r="S21" s="39">
        <v>9.29082357941068E-2</v>
      </c>
      <c r="T21" s="39">
        <v>9.4571290902806485E-2</v>
      </c>
      <c r="U21"/>
      <c r="V21"/>
      <c r="W21"/>
      <c r="X21"/>
      <c r="Y21"/>
      <c r="Z21"/>
      <c r="AA21"/>
      <c r="AB21"/>
      <c r="AC21"/>
      <c r="AD21"/>
      <c r="AE21"/>
    </row>
    <row r="22" spans="1:31" ht="15.75" x14ac:dyDescent="0.25">
      <c r="A22" s="33" t="s">
        <v>18</v>
      </c>
      <c r="B22" s="34"/>
      <c r="C22" s="34"/>
      <c r="D22" s="35">
        <v>160000</v>
      </c>
      <c r="E22" s="41"/>
      <c r="F22" s="35">
        <v>0</v>
      </c>
      <c r="G22" s="41"/>
      <c r="H22" s="35">
        <v>0</v>
      </c>
      <c r="I22" s="41"/>
      <c r="J22" s="35">
        <v>0</v>
      </c>
      <c r="K22" s="42"/>
      <c r="L22" s="35">
        <v>0</v>
      </c>
      <c r="M22" s="43"/>
      <c r="N22" s="35">
        <v>0</v>
      </c>
      <c r="O22"/>
      <c r="P22" s="44">
        <v>0</v>
      </c>
      <c r="Q22" s="44">
        <v>0</v>
      </c>
      <c r="R22" s="39">
        <v>0</v>
      </c>
      <c r="S22" s="39">
        <v>0</v>
      </c>
      <c r="T22" s="39">
        <v>0</v>
      </c>
      <c r="U22"/>
      <c r="V22"/>
      <c r="W22"/>
      <c r="X22"/>
      <c r="Y22"/>
      <c r="Z22"/>
      <c r="AA22"/>
      <c r="AB22"/>
      <c r="AC22"/>
      <c r="AD22"/>
      <c r="AE22"/>
    </row>
    <row r="23" spans="1:31" ht="15.75" x14ac:dyDescent="0.25">
      <c r="A23" s="33" t="s">
        <v>19</v>
      </c>
      <c r="B23" s="34"/>
      <c r="C23" s="34"/>
      <c r="D23" s="35">
        <v>0</v>
      </c>
      <c r="E23" s="41"/>
      <c r="F23" s="35">
        <v>275000</v>
      </c>
      <c r="G23" s="41"/>
      <c r="H23" s="35">
        <v>91666.666666666672</v>
      </c>
      <c r="I23" s="41"/>
      <c r="J23" s="35">
        <v>87500</v>
      </c>
      <c r="K23" s="42"/>
      <c r="L23" s="35">
        <v>85000</v>
      </c>
      <c r="M23" s="43"/>
      <c r="N23" s="35">
        <v>85000</v>
      </c>
      <c r="O23"/>
      <c r="P23" s="44">
        <v>0.14270728639849892</v>
      </c>
      <c r="Q23" s="44">
        <v>5.2404113229475746E-2</v>
      </c>
      <c r="R23" s="39">
        <v>4.6968685775110791E-2</v>
      </c>
      <c r="S23" s="39">
        <v>4.5595624382611784E-2</v>
      </c>
      <c r="T23" s="39">
        <v>4.5501749925898692E-2</v>
      </c>
      <c r="U23"/>
      <c r="V23"/>
      <c r="W23"/>
      <c r="X23"/>
      <c r="Y23"/>
      <c r="Z23"/>
      <c r="AA23"/>
      <c r="AB23"/>
      <c r="AC23"/>
      <c r="AD23"/>
      <c r="AE23"/>
    </row>
    <row r="24" spans="1:31" ht="15.75" x14ac:dyDescent="0.25">
      <c r="A24" s="33" t="s">
        <v>20</v>
      </c>
      <c r="B24" s="34"/>
      <c r="C24" s="34"/>
      <c r="D24" s="35">
        <v>0</v>
      </c>
      <c r="E24" s="41"/>
      <c r="F24" s="35">
        <v>3125</v>
      </c>
      <c r="G24" s="41"/>
      <c r="H24" s="35">
        <v>3625</v>
      </c>
      <c r="I24" s="41"/>
      <c r="J24" s="35">
        <v>4125</v>
      </c>
      <c r="K24" s="42"/>
      <c r="L24" s="35">
        <v>4125</v>
      </c>
      <c r="M24" s="43"/>
      <c r="N24" s="35">
        <v>4125</v>
      </c>
      <c r="O24"/>
      <c r="P24" s="44">
        <v>1.6216737090738512E-3</v>
      </c>
      <c r="Q24" s="44">
        <v>2.0723444777110862E-3</v>
      </c>
      <c r="R24" s="39">
        <v>2.2142380436837943E-3</v>
      </c>
      <c r="S24" s="39">
        <v>2.2127288303326305E-3</v>
      </c>
      <c r="T24" s="39">
        <v>2.2081731581686131E-3</v>
      </c>
      <c r="U24"/>
      <c r="V24"/>
      <c r="W24"/>
      <c r="X24"/>
      <c r="Y24"/>
      <c r="Z24"/>
      <c r="AA24"/>
      <c r="AB24"/>
      <c r="AC24"/>
      <c r="AD24"/>
      <c r="AE24"/>
    </row>
    <row r="25" spans="1:31" ht="15.75" x14ac:dyDescent="0.25">
      <c r="A25" s="33" t="s">
        <v>21</v>
      </c>
      <c r="B25" s="34"/>
      <c r="C25" s="34"/>
      <c r="D25" s="35">
        <v>0</v>
      </c>
      <c r="E25" s="41"/>
      <c r="F25" s="35">
        <v>0</v>
      </c>
      <c r="G25" s="41"/>
      <c r="H25" s="35">
        <v>22860</v>
      </c>
      <c r="I25" s="41"/>
      <c r="J25" s="35">
        <v>23227.200000000001</v>
      </c>
      <c r="K25" s="42"/>
      <c r="L25" s="35">
        <v>23601.743999999999</v>
      </c>
      <c r="M25" s="43"/>
      <c r="N25" s="35">
        <v>23983.778879999998</v>
      </c>
      <c r="O25"/>
      <c r="P25" s="44">
        <v>0</v>
      </c>
      <c r="Q25" s="44">
        <v>1.3068633037372534E-2</v>
      </c>
      <c r="R25" s="39">
        <v>1.2468012094121754E-2</v>
      </c>
      <c r="S25" s="39">
        <v>1.2660426519983075E-2</v>
      </c>
      <c r="T25" s="39">
        <v>1.2838869516186006E-2</v>
      </c>
      <c r="U25"/>
      <c r="V25"/>
      <c r="W25"/>
      <c r="X25"/>
      <c r="Y25"/>
      <c r="Z25"/>
      <c r="AA25"/>
      <c r="AB25"/>
      <c r="AC25"/>
      <c r="AD25"/>
      <c r="AE25"/>
    </row>
    <row r="26" spans="1:31" ht="15.75" x14ac:dyDescent="0.25">
      <c r="A26" s="33" t="s">
        <v>22</v>
      </c>
      <c r="B26" s="34"/>
      <c r="C26" s="34"/>
      <c r="D26" s="35">
        <v>0</v>
      </c>
      <c r="E26" s="41"/>
      <c r="F26" s="35">
        <v>0</v>
      </c>
      <c r="G26" s="41"/>
      <c r="H26" s="35">
        <v>0</v>
      </c>
      <c r="I26" s="41"/>
      <c r="J26" s="35">
        <v>0</v>
      </c>
      <c r="K26" s="42"/>
      <c r="L26" s="35">
        <v>0</v>
      </c>
      <c r="M26" s="43"/>
      <c r="N26" s="35">
        <v>0</v>
      </c>
      <c r="O26"/>
      <c r="P26" s="44">
        <v>0</v>
      </c>
      <c r="Q26" s="44">
        <v>0</v>
      </c>
      <c r="R26" s="39">
        <v>0</v>
      </c>
      <c r="S26" s="39">
        <v>0</v>
      </c>
      <c r="T26" s="39">
        <v>0</v>
      </c>
      <c r="U26"/>
      <c r="V26"/>
      <c r="W26"/>
      <c r="X26"/>
      <c r="Y26"/>
      <c r="Z26"/>
      <c r="AA26"/>
      <c r="AB26"/>
      <c r="AC26"/>
      <c r="AD26"/>
      <c r="AE26"/>
    </row>
    <row r="27" spans="1:31" ht="15.75" x14ac:dyDescent="0.25">
      <c r="A27" s="33" t="s">
        <v>23</v>
      </c>
      <c r="B27" s="34"/>
      <c r="C27" s="34"/>
      <c r="D27" s="35">
        <v>0</v>
      </c>
      <c r="E27" s="41"/>
      <c r="F27" s="35">
        <v>0</v>
      </c>
      <c r="G27" s="41"/>
      <c r="H27" s="35">
        <v>0</v>
      </c>
      <c r="I27" s="41"/>
      <c r="J27" s="35">
        <v>0</v>
      </c>
      <c r="K27" s="42"/>
      <c r="L27" s="35">
        <v>0</v>
      </c>
      <c r="M27" s="43"/>
      <c r="N27" s="35">
        <v>0</v>
      </c>
      <c r="O27"/>
      <c r="P27" s="44">
        <v>0</v>
      </c>
      <c r="Q27" s="44">
        <v>0</v>
      </c>
      <c r="R27" s="39">
        <v>0</v>
      </c>
      <c r="S27" s="39">
        <v>0</v>
      </c>
      <c r="T27" s="39">
        <v>0</v>
      </c>
      <c r="U27"/>
      <c r="V27"/>
      <c r="W27"/>
      <c r="X27"/>
      <c r="Y27"/>
      <c r="Z27"/>
      <c r="AA27"/>
      <c r="AB27"/>
      <c r="AC27"/>
      <c r="AD27"/>
      <c r="AE27"/>
    </row>
    <row r="28" spans="1:31" ht="15.75" x14ac:dyDescent="0.25">
      <c r="A28" s="33" t="s">
        <v>24</v>
      </c>
      <c r="B28" s="34"/>
      <c r="C28" s="34"/>
      <c r="D28" s="35">
        <v>0</v>
      </c>
      <c r="E28" s="41"/>
      <c r="F28" s="35">
        <v>37500</v>
      </c>
      <c r="G28" s="41"/>
      <c r="H28" s="35">
        <v>75000</v>
      </c>
      <c r="I28" s="41"/>
      <c r="J28" s="35">
        <v>0</v>
      </c>
      <c r="K28" s="42"/>
      <c r="L28" s="35">
        <v>0</v>
      </c>
      <c r="M28" s="43"/>
      <c r="N28" s="35">
        <v>0</v>
      </c>
      <c r="O28"/>
      <c r="P28" s="44">
        <v>1.9460084508886213E-2</v>
      </c>
      <c r="Q28" s="44">
        <v>4.2876092642298337E-2</v>
      </c>
      <c r="R28" s="39">
        <v>0</v>
      </c>
      <c r="S28" s="39">
        <v>0</v>
      </c>
      <c r="T28" s="39">
        <v>0</v>
      </c>
      <c r="U28"/>
      <c r="V28"/>
      <c r="W28"/>
      <c r="X28"/>
      <c r="Y28"/>
      <c r="Z28"/>
      <c r="AA28"/>
      <c r="AB28"/>
      <c r="AC28"/>
      <c r="AD28"/>
      <c r="AE28"/>
    </row>
    <row r="29" spans="1:31" ht="15.75" x14ac:dyDescent="0.25">
      <c r="A29" s="33">
        <v>0</v>
      </c>
      <c r="B29" s="49"/>
      <c r="C29" s="49"/>
      <c r="D29" s="35">
        <v>0</v>
      </c>
      <c r="E29" s="41"/>
      <c r="F29" s="35">
        <v>0</v>
      </c>
      <c r="G29" s="41"/>
      <c r="H29" s="35">
        <v>0</v>
      </c>
      <c r="I29" s="41"/>
      <c r="J29" s="35">
        <v>0</v>
      </c>
      <c r="K29" s="42"/>
      <c r="L29" s="35">
        <v>0</v>
      </c>
      <c r="M29" s="43"/>
      <c r="N29" s="35">
        <v>0</v>
      </c>
      <c r="O29"/>
      <c r="P29" s="44">
        <v>0</v>
      </c>
      <c r="Q29" s="44">
        <v>0</v>
      </c>
      <c r="R29" s="39">
        <v>0</v>
      </c>
      <c r="S29" s="39">
        <v>0</v>
      </c>
      <c r="T29" s="39">
        <v>0</v>
      </c>
      <c r="U29"/>
      <c r="V29"/>
      <c r="W29"/>
      <c r="X29"/>
      <c r="Y29"/>
      <c r="Z29"/>
      <c r="AA29"/>
      <c r="AB29"/>
      <c r="AC29"/>
      <c r="AD29"/>
      <c r="AE29"/>
    </row>
    <row r="30" spans="1:31" ht="15.75" x14ac:dyDescent="0.25">
      <c r="A30" s="33">
        <v>0</v>
      </c>
      <c r="B30" s="49"/>
      <c r="C30" s="49"/>
      <c r="D30" s="35">
        <v>0</v>
      </c>
      <c r="E30" s="41"/>
      <c r="F30" s="35">
        <v>0</v>
      </c>
      <c r="G30" s="41"/>
      <c r="H30" s="35">
        <v>0</v>
      </c>
      <c r="I30" s="41"/>
      <c r="J30" s="35">
        <v>0</v>
      </c>
      <c r="K30" s="42"/>
      <c r="L30" s="35">
        <v>0</v>
      </c>
      <c r="M30" s="43"/>
      <c r="N30" s="35">
        <v>0</v>
      </c>
      <c r="O30"/>
      <c r="P30" s="44">
        <v>0</v>
      </c>
      <c r="Q30" s="44">
        <v>0</v>
      </c>
      <c r="R30" s="39">
        <v>0</v>
      </c>
      <c r="S30" s="39">
        <v>0</v>
      </c>
      <c r="T30" s="39">
        <v>0</v>
      </c>
      <c r="U30"/>
      <c r="V30"/>
      <c r="W30"/>
      <c r="X30"/>
      <c r="Y30"/>
      <c r="Z30"/>
      <c r="AA30"/>
      <c r="AB30"/>
      <c r="AC30"/>
      <c r="AD30"/>
      <c r="AE30"/>
    </row>
    <row r="31" spans="1:31" ht="15.75" x14ac:dyDescent="0.25">
      <c r="A31" s="33">
        <v>0</v>
      </c>
      <c r="B31" s="49"/>
      <c r="C31" s="49"/>
      <c r="D31" s="35">
        <v>0</v>
      </c>
      <c r="E31" s="41"/>
      <c r="F31" s="35">
        <v>0</v>
      </c>
      <c r="G31" s="41"/>
      <c r="H31" s="35">
        <v>0</v>
      </c>
      <c r="I31" s="41"/>
      <c r="J31" s="35">
        <v>0</v>
      </c>
      <c r="K31" s="42"/>
      <c r="L31" s="35">
        <v>0</v>
      </c>
      <c r="M31" s="43"/>
      <c r="N31" s="35">
        <v>0</v>
      </c>
      <c r="O31"/>
      <c r="P31" s="44">
        <v>0</v>
      </c>
      <c r="Q31" s="44">
        <v>0</v>
      </c>
      <c r="R31" s="39">
        <v>0</v>
      </c>
      <c r="S31" s="39">
        <v>0</v>
      </c>
      <c r="T31" s="39">
        <v>0</v>
      </c>
      <c r="U31"/>
      <c r="V31"/>
      <c r="W31"/>
      <c r="X31"/>
      <c r="Y31"/>
      <c r="Z31"/>
      <c r="AA31"/>
      <c r="AB31"/>
      <c r="AC31"/>
      <c r="AD31"/>
      <c r="AE31"/>
    </row>
    <row r="32" spans="1:31" ht="15.75" x14ac:dyDescent="0.25">
      <c r="A32" s="33">
        <v>0</v>
      </c>
      <c r="B32" s="49"/>
      <c r="C32" s="49"/>
      <c r="D32" s="35">
        <v>0</v>
      </c>
      <c r="E32" s="41"/>
      <c r="F32" s="35">
        <v>0</v>
      </c>
      <c r="G32" s="41"/>
      <c r="H32" s="35">
        <v>0</v>
      </c>
      <c r="I32" s="41"/>
      <c r="J32" s="35">
        <v>0</v>
      </c>
      <c r="K32" s="42"/>
      <c r="L32" s="35">
        <v>0</v>
      </c>
      <c r="M32" s="43"/>
      <c r="N32" s="35">
        <v>0</v>
      </c>
      <c r="O32"/>
      <c r="P32" s="44">
        <v>0</v>
      </c>
      <c r="Q32" s="44">
        <v>0</v>
      </c>
      <c r="R32" s="39">
        <v>0</v>
      </c>
      <c r="S32" s="39">
        <v>0</v>
      </c>
      <c r="T32" s="39">
        <v>0</v>
      </c>
      <c r="U32"/>
      <c r="V32"/>
      <c r="W32"/>
      <c r="X32"/>
      <c r="Y32"/>
      <c r="Z32"/>
      <c r="AA32"/>
      <c r="AB32"/>
      <c r="AC32"/>
      <c r="AD32"/>
      <c r="AE32"/>
    </row>
    <row r="33" spans="1:31" ht="15.75" x14ac:dyDescent="0.25">
      <c r="A33" s="33">
        <v>0</v>
      </c>
      <c r="B33" s="49"/>
      <c r="C33" s="49"/>
      <c r="D33" s="35">
        <v>0</v>
      </c>
      <c r="E33" s="41"/>
      <c r="F33" s="35">
        <v>0</v>
      </c>
      <c r="G33" s="41"/>
      <c r="H33" s="35">
        <v>0</v>
      </c>
      <c r="I33" s="41"/>
      <c r="J33" s="35">
        <v>0</v>
      </c>
      <c r="K33" s="50"/>
      <c r="L33" s="35">
        <v>0</v>
      </c>
      <c r="M33" s="43"/>
      <c r="N33" s="35">
        <v>0</v>
      </c>
      <c r="O33"/>
      <c r="P33" s="44">
        <v>0</v>
      </c>
      <c r="Q33" s="44">
        <v>0</v>
      </c>
      <c r="R33" s="39">
        <v>0</v>
      </c>
      <c r="S33" s="39">
        <v>0</v>
      </c>
      <c r="T33" s="39">
        <v>0</v>
      </c>
      <c r="U33"/>
      <c r="V33"/>
      <c r="W33"/>
      <c r="X33"/>
      <c r="Y33"/>
      <c r="Z33"/>
      <c r="AA33"/>
      <c r="AB33"/>
      <c r="AC33"/>
      <c r="AD33"/>
      <c r="AE33"/>
    </row>
    <row r="34" spans="1:31" ht="16.5" thickBot="1" x14ac:dyDescent="0.3">
      <c r="A34" s="51"/>
      <c r="B34" s="34"/>
      <c r="C34" s="34"/>
      <c r="D34" s="41"/>
      <c r="E34" s="41"/>
      <c r="F34" s="41"/>
      <c r="G34" s="41"/>
      <c r="H34" s="41"/>
      <c r="I34" s="41"/>
      <c r="J34" s="40"/>
      <c r="K34" s="42"/>
      <c r="L34" s="52"/>
      <c r="M34" s="43"/>
      <c r="N34" s="52"/>
      <c r="O34"/>
      <c r="P34" s="53"/>
      <c r="Q34" s="53"/>
      <c r="R34" s="53"/>
      <c r="S34" s="53"/>
      <c r="T34" s="53"/>
      <c r="U34"/>
      <c r="V34"/>
      <c r="W34"/>
      <c r="X34"/>
      <c r="Y34"/>
      <c r="Z34"/>
      <c r="AA34"/>
      <c r="AB34"/>
      <c r="AC34"/>
      <c r="AD34"/>
      <c r="AE34"/>
    </row>
    <row r="35" spans="1:31" ht="16.5" thickBot="1" x14ac:dyDescent="0.3">
      <c r="B35" s="54"/>
      <c r="C35" s="54"/>
      <c r="D35" s="55">
        <v>160000</v>
      </c>
      <c r="E35" s="56"/>
      <c r="F35" s="55">
        <v>1927021.4362571794</v>
      </c>
      <c r="G35" s="56"/>
      <c r="H35" s="55">
        <v>1749226.5590920621</v>
      </c>
      <c r="I35" s="56"/>
      <c r="J35" s="55">
        <v>1862943.3324780653</v>
      </c>
      <c r="K35" s="57"/>
      <c r="L35" s="55">
        <v>1864213.9712076266</v>
      </c>
      <c r="M35" s="58"/>
      <c r="N35" s="59">
        <v>1868060.022711779</v>
      </c>
      <c r="O35"/>
      <c r="P35" s="60">
        <v>1.0000000000000002</v>
      </c>
      <c r="Q35" s="60">
        <v>0.99999999999999978</v>
      </c>
      <c r="R35" s="60">
        <v>1.0000000000000002</v>
      </c>
      <c r="S35" s="60">
        <v>0.99999999999999989</v>
      </c>
      <c r="T35" s="60">
        <v>1</v>
      </c>
      <c r="U35"/>
      <c r="V35"/>
      <c r="W35"/>
      <c r="X35"/>
      <c r="Y35"/>
      <c r="Z35"/>
      <c r="AA35"/>
      <c r="AB35"/>
      <c r="AC35"/>
      <c r="AD35"/>
      <c r="AE35"/>
    </row>
    <row r="36" spans="1:31" ht="15.75" x14ac:dyDescent="0.25">
      <c r="A36" s="61"/>
      <c r="B36" s="49"/>
      <c r="C36" s="49"/>
      <c r="D36" s="41"/>
      <c r="E36" s="41"/>
      <c r="F36" s="41"/>
      <c r="G36" s="41"/>
      <c r="H36" s="41"/>
      <c r="I36" s="41"/>
      <c r="J36" s="41"/>
      <c r="K36" s="62"/>
      <c r="L36" s="52"/>
      <c r="M36" s="43"/>
      <c r="N36" s="52"/>
      <c r="O36"/>
      <c r="P36" s="53"/>
      <c r="Q36" s="53"/>
      <c r="R36" s="53"/>
      <c r="S36" s="53"/>
      <c r="T36" s="53"/>
      <c r="U36"/>
      <c r="V36"/>
      <c r="W36"/>
      <c r="X36"/>
      <c r="Y36"/>
      <c r="Z36"/>
      <c r="AA36"/>
      <c r="AB36"/>
      <c r="AC36"/>
      <c r="AD36"/>
      <c r="AE36"/>
    </row>
    <row r="37" spans="1:31" ht="18" customHeight="1" thickBot="1" x14ac:dyDescent="0.3">
      <c r="A37" s="63" t="s">
        <v>25</v>
      </c>
      <c r="B37" s="49"/>
      <c r="C37" s="49"/>
      <c r="D37" s="41"/>
      <c r="E37" s="41"/>
      <c r="F37" s="41"/>
      <c r="G37" s="41"/>
      <c r="H37" s="41"/>
      <c r="I37" s="41"/>
      <c r="J37" s="41"/>
      <c r="K37" s="62"/>
      <c r="L37" s="52"/>
      <c r="M37" s="43"/>
      <c r="N37" s="52"/>
      <c r="O37"/>
      <c r="P37" s="53"/>
      <c r="Q37" s="53"/>
      <c r="R37" s="53"/>
      <c r="S37" s="53"/>
      <c r="T37" s="53"/>
      <c r="U37"/>
      <c r="V37"/>
      <c r="W37"/>
      <c r="X37"/>
      <c r="Y37"/>
      <c r="Z37"/>
      <c r="AA37"/>
      <c r="AB37"/>
      <c r="AC37"/>
      <c r="AD37"/>
      <c r="AE37"/>
    </row>
    <row r="38" spans="1:31" ht="18" customHeight="1" thickBot="1" x14ac:dyDescent="0.3">
      <c r="A38" s="51"/>
      <c r="B38" s="49"/>
      <c r="C38" s="49"/>
      <c r="D38" s="41"/>
      <c r="E38" s="41"/>
      <c r="F38" s="41"/>
      <c r="G38" s="41"/>
      <c r="H38" s="41"/>
      <c r="I38" s="41"/>
      <c r="J38" s="41"/>
      <c r="K38" s="62"/>
      <c r="L38" s="52"/>
      <c r="M38" s="43"/>
      <c r="N38" s="52"/>
      <c r="O38"/>
      <c r="P38" s="53"/>
      <c r="Q38" s="53"/>
      <c r="R38" s="53"/>
      <c r="S38" s="53"/>
      <c r="T38" s="53"/>
      <c r="U38"/>
      <c r="V38" s="24" t="s">
        <v>26</v>
      </c>
      <c r="W38" s="25"/>
      <c r="X38" s="25"/>
      <c r="Y38" s="25"/>
      <c r="Z38" s="26"/>
      <c r="AA38"/>
      <c r="AB38"/>
      <c r="AC38"/>
      <c r="AD38"/>
      <c r="AE38"/>
    </row>
    <row r="39" spans="1:31" ht="32.25" customHeight="1" thickBot="1" x14ac:dyDescent="0.3">
      <c r="A39" s="64" t="s">
        <v>27</v>
      </c>
      <c r="B39" s="34"/>
      <c r="C39" s="34"/>
      <c r="D39" s="65"/>
      <c r="E39" s="65"/>
      <c r="F39" s="65"/>
      <c r="G39" s="65"/>
      <c r="H39" s="65"/>
      <c r="I39" s="65"/>
      <c r="J39" s="65"/>
      <c r="K39" s="66"/>
      <c r="L39" s="65"/>
      <c r="M39" s="43"/>
      <c r="N39" s="65"/>
      <c r="O39"/>
      <c r="P39" s="24" t="s">
        <v>28</v>
      </c>
      <c r="Q39" s="25"/>
      <c r="R39" s="25"/>
      <c r="S39" s="25"/>
      <c r="T39" s="26"/>
      <c r="U39"/>
      <c r="V39" s="32">
        <v>2015</v>
      </c>
      <c r="W39" s="32">
        <v>2016</v>
      </c>
      <c r="X39" s="32">
        <v>2017</v>
      </c>
      <c r="Y39" s="32">
        <v>2018</v>
      </c>
      <c r="Z39" s="32">
        <v>2019</v>
      </c>
      <c r="AA39"/>
      <c r="AB39"/>
      <c r="AC39"/>
      <c r="AD39"/>
      <c r="AE39"/>
    </row>
    <row r="40" spans="1:31" ht="15.75" x14ac:dyDescent="0.25">
      <c r="A40" s="67" t="s">
        <v>29</v>
      </c>
      <c r="B40" s="68"/>
      <c r="C40" s="68"/>
      <c r="D40" s="35">
        <v>0</v>
      </c>
      <c r="E40" s="69"/>
      <c r="F40" s="35">
        <v>3125</v>
      </c>
      <c r="G40" s="69"/>
      <c r="H40" s="35">
        <v>3697.5</v>
      </c>
      <c r="I40" s="69"/>
      <c r="J40" s="35">
        <v>4291.6499999999996</v>
      </c>
      <c r="K40" s="70"/>
      <c r="L40" s="35">
        <v>4377.4829999999993</v>
      </c>
      <c r="M40" s="43"/>
      <c r="N40" s="35">
        <v>4465.0326599999999</v>
      </c>
      <c r="O40"/>
      <c r="P40" s="39">
        <v>1.912947984747713E-3</v>
      </c>
      <c r="Q40" s="39">
        <v>2.4905489283814355E-3</v>
      </c>
      <c r="R40" s="39">
        <v>2.6698112420664778E-3</v>
      </c>
      <c r="S40" s="39">
        <v>2.6773762065459934E-3</v>
      </c>
      <c r="T40" s="39">
        <v>2.6890178961384258E-3</v>
      </c>
      <c r="U40"/>
      <c r="V40" s="71">
        <v>25</v>
      </c>
      <c r="W40" s="71">
        <v>25.5</v>
      </c>
      <c r="X40" s="71">
        <v>26.009999999999998</v>
      </c>
      <c r="Y40" s="71">
        <v>26.530199999999997</v>
      </c>
      <c r="Z40" s="71">
        <v>27.060803999999997</v>
      </c>
      <c r="AA40"/>
      <c r="AB40"/>
      <c r="AC40"/>
      <c r="AD40"/>
      <c r="AE40"/>
    </row>
    <row r="41" spans="1:31" ht="15.75" x14ac:dyDescent="0.25">
      <c r="A41" s="67" t="s">
        <v>30</v>
      </c>
      <c r="B41" s="72"/>
      <c r="C41" s="72"/>
      <c r="D41" s="35">
        <v>0</v>
      </c>
      <c r="E41" s="69"/>
      <c r="F41" s="35">
        <v>18750</v>
      </c>
      <c r="G41" s="69"/>
      <c r="H41" s="35">
        <v>22185</v>
      </c>
      <c r="I41" s="69"/>
      <c r="J41" s="35">
        <v>25749.9</v>
      </c>
      <c r="K41" s="70"/>
      <c r="L41" s="35">
        <v>26264.897999999997</v>
      </c>
      <c r="M41" s="43"/>
      <c r="N41" s="35">
        <v>26790.195960000001</v>
      </c>
      <c r="O41"/>
      <c r="P41" s="39">
        <v>1.1477687908486278E-2</v>
      </c>
      <c r="Q41" s="39">
        <v>1.4943293570288613E-2</v>
      </c>
      <c r="R41" s="39">
        <v>1.6018867452398868E-2</v>
      </c>
      <c r="S41" s="39">
        <v>1.6064257239275962E-2</v>
      </c>
      <c r="T41" s="39">
        <v>1.6134107376830555E-2</v>
      </c>
      <c r="U41"/>
      <c r="V41" s="71">
        <v>150</v>
      </c>
      <c r="W41" s="71">
        <v>153</v>
      </c>
      <c r="X41" s="71">
        <v>156.06</v>
      </c>
      <c r="Y41" s="71">
        <v>159.18119999999999</v>
      </c>
      <c r="Z41" s="71">
        <v>162.364824</v>
      </c>
      <c r="AA41"/>
      <c r="AB41"/>
      <c r="AC41"/>
      <c r="AD41"/>
      <c r="AE41"/>
    </row>
    <row r="42" spans="1:31" ht="15.75" x14ac:dyDescent="0.25">
      <c r="A42" s="67" t="s">
        <v>31</v>
      </c>
      <c r="B42" s="72"/>
      <c r="C42" s="72"/>
      <c r="D42" s="35">
        <v>0</v>
      </c>
      <c r="E42" s="69"/>
      <c r="F42" s="35">
        <v>5000</v>
      </c>
      <c r="G42" s="69"/>
      <c r="H42" s="35">
        <v>5916</v>
      </c>
      <c r="I42" s="69"/>
      <c r="J42" s="35">
        <v>6866.64</v>
      </c>
      <c r="K42" s="70"/>
      <c r="L42" s="35">
        <v>7003.9727999999996</v>
      </c>
      <c r="M42" s="43"/>
      <c r="N42" s="35">
        <v>7144.0522559999999</v>
      </c>
      <c r="O42"/>
      <c r="P42" s="39">
        <v>3.0607167755963408E-3</v>
      </c>
      <c r="Q42" s="39">
        <v>3.9848782854102968E-3</v>
      </c>
      <c r="R42" s="39">
        <v>4.2716979873063648E-3</v>
      </c>
      <c r="S42" s="39">
        <v>4.2838019304735899E-3</v>
      </c>
      <c r="T42" s="39">
        <v>4.302428633821481E-3</v>
      </c>
      <c r="U42"/>
      <c r="V42" s="71">
        <v>40</v>
      </c>
      <c r="W42" s="71">
        <v>40.799999999999997</v>
      </c>
      <c r="X42" s="71">
        <v>41.616</v>
      </c>
      <c r="Y42" s="71">
        <v>42.448319999999995</v>
      </c>
      <c r="Z42" s="71">
        <v>43.297286399999997</v>
      </c>
      <c r="AA42"/>
      <c r="AB42"/>
      <c r="AC42"/>
      <c r="AD42"/>
      <c r="AE42"/>
    </row>
    <row r="43" spans="1:31" ht="15.75" x14ac:dyDescent="0.25">
      <c r="A43" s="67" t="s">
        <v>32</v>
      </c>
      <c r="B43" s="72"/>
      <c r="C43" s="72"/>
      <c r="D43" s="35">
        <v>4125</v>
      </c>
      <c r="E43" s="69"/>
      <c r="F43" s="35">
        <v>1500</v>
      </c>
      <c r="G43" s="69"/>
      <c r="H43" s="35">
        <v>1500</v>
      </c>
      <c r="I43" s="69"/>
      <c r="J43" s="35">
        <v>1000</v>
      </c>
      <c r="K43" s="70"/>
      <c r="L43" s="35">
        <v>1000</v>
      </c>
      <c r="M43" s="43"/>
      <c r="N43" s="35">
        <v>1000</v>
      </c>
      <c r="O43"/>
      <c r="P43" s="39">
        <v>9.1821503267890223E-4</v>
      </c>
      <c r="Q43" s="39">
        <v>1.0103646768281685E-3</v>
      </c>
      <c r="R43" s="39">
        <v>6.2209435579939603E-4</v>
      </c>
      <c r="S43" s="39">
        <v>6.1162458119106203E-4</v>
      </c>
      <c r="T43" s="39">
        <v>6.0223924456992125E-4</v>
      </c>
      <c r="U43"/>
      <c r="V43" s="71">
        <v>12</v>
      </c>
      <c r="W43" s="71">
        <v>10.344827586206897</v>
      </c>
      <c r="X43" s="71">
        <v>6.0606060606060606</v>
      </c>
      <c r="Y43" s="71">
        <v>6.0606060606060606</v>
      </c>
      <c r="Z43" s="71">
        <v>6.0606060606060606</v>
      </c>
      <c r="AA43"/>
      <c r="AB43"/>
      <c r="AC43"/>
      <c r="AD43"/>
      <c r="AE43"/>
    </row>
    <row r="44" spans="1:31" ht="15.75" x14ac:dyDescent="0.25">
      <c r="A44" s="67" t="s">
        <v>33</v>
      </c>
      <c r="B44" s="72"/>
      <c r="C44" s="72"/>
      <c r="D44" s="35">
        <v>0</v>
      </c>
      <c r="E44" s="69"/>
      <c r="F44" s="35">
        <v>12500</v>
      </c>
      <c r="G44" s="69"/>
      <c r="H44" s="35">
        <v>14790</v>
      </c>
      <c r="I44" s="69"/>
      <c r="J44" s="35">
        <v>17166.599999999999</v>
      </c>
      <c r="K44" s="70"/>
      <c r="L44" s="35">
        <v>17509.931999999997</v>
      </c>
      <c r="M44" s="43"/>
      <c r="N44" s="35">
        <v>17860.130639999999</v>
      </c>
      <c r="O44"/>
      <c r="P44" s="39">
        <v>7.6517919389908519E-3</v>
      </c>
      <c r="Q44" s="39">
        <v>9.962195713525742E-3</v>
      </c>
      <c r="R44" s="39">
        <v>1.0679244968265911E-2</v>
      </c>
      <c r="S44" s="39">
        <v>1.0709504826183974E-2</v>
      </c>
      <c r="T44" s="39">
        <v>1.0756071584553703E-2</v>
      </c>
      <c r="U44"/>
      <c r="V44" s="71">
        <v>100</v>
      </c>
      <c r="W44" s="71">
        <v>102</v>
      </c>
      <c r="X44" s="71">
        <v>104.03999999999999</v>
      </c>
      <c r="Y44" s="71">
        <v>106.12079999999999</v>
      </c>
      <c r="Z44" s="71">
        <v>108.24321599999999</v>
      </c>
      <c r="AA44"/>
      <c r="AB44"/>
      <c r="AC44"/>
      <c r="AD44"/>
      <c r="AE44"/>
    </row>
    <row r="45" spans="1:31" ht="15.75" x14ac:dyDescent="0.25">
      <c r="A45" s="67" t="s">
        <v>34</v>
      </c>
      <c r="B45" s="72"/>
      <c r="C45" s="72"/>
      <c r="D45" s="35">
        <v>0</v>
      </c>
      <c r="E45" s="69"/>
      <c r="F45" s="35">
        <v>83750</v>
      </c>
      <c r="G45" s="69"/>
      <c r="H45" s="35">
        <v>61100</v>
      </c>
      <c r="I45" s="69"/>
      <c r="J45" s="35">
        <v>64700</v>
      </c>
      <c r="K45" s="70"/>
      <c r="L45" s="35">
        <v>59700</v>
      </c>
      <c r="M45" s="43"/>
      <c r="N45" s="35">
        <v>59700</v>
      </c>
      <c r="O45"/>
      <c r="P45" s="39">
        <v>5.1267005991238707E-2</v>
      </c>
      <c r="Q45" s="39">
        <v>4.1155521169467399E-2</v>
      </c>
      <c r="R45" s="39">
        <v>4.0249504820220924E-2</v>
      </c>
      <c r="S45" s="39">
        <v>3.6513987497106402E-2</v>
      </c>
      <c r="T45" s="39">
        <v>3.5953682900824298E-2</v>
      </c>
      <c r="U45"/>
      <c r="V45" s="71">
        <v>670</v>
      </c>
      <c r="W45" s="71">
        <v>421.37931034482756</v>
      </c>
      <c r="X45" s="71">
        <v>392.12121212121212</v>
      </c>
      <c r="Y45" s="71">
        <v>361.81818181818181</v>
      </c>
      <c r="Z45" s="71">
        <v>361.81818181818181</v>
      </c>
      <c r="AA45"/>
      <c r="AB45"/>
      <c r="AC45"/>
      <c r="AD45"/>
      <c r="AE45"/>
    </row>
    <row r="46" spans="1:31" ht="15.75" x14ac:dyDescent="0.25">
      <c r="A46" s="67" t="s">
        <v>35</v>
      </c>
      <c r="B46" s="72"/>
      <c r="C46" s="72"/>
      <c r="D46" s="35">
        <v>10000</v>
      </c>
      <c r="E46" s="69"/>
      <c r="F46" s="35">
        <v>1600</v>
      </c>
      <c r="G46" s="69"/>
      <c r="H46" s="35">
        <v>1600</v>
      </c>
      <c r="I46" s="69"/>
      <c r="J46" s="35">
        <v>0</v>
      </c>
      <c r="K46" s="70"/>
      <c r="L46" s="35">
        <v>0</v>
      </c>
      <c r="M46" s="43"/>
      <c r="N46" s="35">
        <v>0</v>
      </c>
      <c r="O46"/>
      <c r="P46" s="39">
        <v>9.7942936819082915E-4</v>
      </c>
      <c r="Q46" s="39">
        <v>1.0777223219500464E-3</v>
      </c>
      <c r="R46" s="39">
        <v>0</v>
      </c>
      <c r="S46" s="39">
        <v>0</v>
      </c>
      <c r="T46" s="39">
        <v>0</v>
      </c>
      <c r="U46"/>
      <c r="V46" s="71">
        <v>12.8</v>
      </c>
      <c r="W46" s="71">
        <v>11.03448275862069</v>
      </c>
      <c r="X46" s="71">
        <v>0</v>
      </c>
      <c r="Y46" s="71">
        <v>0</v>
      </c>
      <c r="Z46" s="71">
        <v>0</v>
      </c>
      <c r="AA46"/>
      <c r="AB46"/>
      <c r="AC46"/>
      <c r="AD46"/>
      <c r="AE46"/>
    </row>
    <row r="47" spans="1:31" ht="15.75" x14ac:dyDescent="0.25">
      <c r="A47" s="67" t="s">
        <v>36</v>
      </c>
      <c r="B47" s="72"/>
      <c r="C47" s="72"/>
      <c r="D47" s="35">
        <v>0</v>
      </c>
      <c r="E47" s="69"/>
      <c r="F47" s="35">
        <v>0</v>
      </c>
      <c r="G47" s="69"/>
      <c r="H47" s="35">
        <v>0</v>
      </c>
      <c r="I47" s="69"/>
      <c r="J47" s="35">
        <v>0</v>
      </c>
      <c r="K47" s="70"/>
      <c r="L47" s="35">
        <v>0</v>
      </c>
      <c r="M47" s="43"/>
      <c r="N47" s="35">
        <v>0</v>
      </c>
      <c r="O47"/>
      <c r="P47" s="39">
        <v>0</v>
      </c>
      <c r="Q47" s="39">
        <v>0</v>
      </c>
      <c r="R47" s="39">
        <v>0</v>
      </c>
      <c r="S47" s="39">
        <v>0</v>
      </c>
      <c r="T47" s="39">
        <v>0</v>
      </c>
      <c r="U47"/>
      <c r="V47" s="71">
        <v>0</v>
      </c>
      <c r="W47" s="71">
        <v>0</v>
      </c>
      <c r="X47" s="71">
        <v>0</v>
      </c>
      <c r="Y47" s="71">
        <v>0</v>
      </c>
      <c r="Z47" s="71">
        <v>0</v>
      </c>
      <c r="AA47"/>
      <c r="AB47"/>
      <c r="AC47"/>
      <c r="AD47"/>
      <c r="AE47"/>
    </row>
    <row r="48" spans="1:31" ht="15.75" x14ac:dyDescent="0.25">
      <c r="A48" s="67" t="s">
        <v>37</v>
      </c>
      <c r="B48" s="72"/>
      <c r="C48" s="72"/>
      <c r="D48" s="35">
        <v>0</v>
      </c>
      <c r="E48" s="69"/>
      <c r="F48" s="35">
        <v>0</v>
      </c>
      <c r="G48" s="69"/>
      <c r="H48" s="35">
        <v>0</v>
      </c>
      <c r="I48" s="69"/>
      <c r="J48" s="35">
        <v>0</v>
      </c>
      <c r="K48" s="70"/>
      <c r="L48" s="35">
        <v>0</v>
      </c>
      <c r="M48" s="43"/>
      <c r="N48" s="35">
        <v>0</v>
      </c>
      <c r="O48"/>
      <c r="P48" s="39">
        <v>0</v>
      </c>
      <c r="Q48" s="39">
        <v>0</v>
      </c>
      <c r="R48" s="39">
        <v>0</v>
      </c>
      <c r="S48" s="39">
        <v>0</v>
      </c>
      <c r="T48" s="39">
        <v>0</v>
      </c>
      <c r="U48"/>
      <c r="V48" s="71">
        <v>0</v>
      </c>
      <c r="W48" s="71">
        <v>0</v>
      </c>
      <c r="X48" s="71">
        <v>0</v>
      </c>
      <c r="Y48" s="71">
        <v>0</v>
      </c>
      <c r="Z48" s="71">
        <v>0</v>
      </c>
      <c r="AA48"/>
      <c r="AB48"/>
      <c r="AC48"/>
      <c r="AD48"/>
      <c r="AE48"/>
    </row>
    <row r="49" spans="1:31" ht="15.75" x14ac:dyDescent="0.25">
      <c r="A49" s="67" t="s">
        <v>38</v>
      </c>
      <c r="B49" s="72"/>
      <c r="C49" s="72"/>
      <c r="D49" s="35">
        <v>0</v>
      </c>
      <c r="E49" s="69"/>
      <c r="F49" s="35">
        <v>6250</v>
      </c>
      <c r="G49" s="69"/>
      <c r="H49" s="35">
        <v>7395</v>
      </c>
      <c r="I49" s="69"/>
      <c r="J49" s="35">
        <v>8583.2999999999993</v>
      </c>
      <c r="K49" s="70"/>
      <c r="L49" s="35">
        <v>8754.9659999999985</v>
      </c>
      <c r="M49" s="43"/>
      <c r="N49" s="35">
        <v>8930.0653199999997</v>
      </c>
      <c r="O49"/>
      <c r="P49" s="39">
        <v>3.8258959694954259E-3</v>
      </c>
      <c r="Q49" s="39">
        <v>4.981097856762871E-3</v>
      </c>
      <c r="R49" s="39">
        <v>5.3396224841329555E-3</v>
      </c>
      <c r="S49" s="39">
        <v>5.3547524130919868E-3</v>
      </c>
      <c r="T49" s="39">
        <v>5.3780357922768515E-3</v>
      </c>
      <c r="U49"/>
      <c r="V49" s="71">
        <v>50</v>
      </c>
      <c r="W49" s="71">
        <v>51</v>
      </c>
      <c r="X49" s="71">
        <v>52.019999999999996</v>
      </c>
      <c r="Y49" s="71">
        <v>53.060399999999994</v>
      </c>
      <c r="Z49" s="71">
        <v>54.121607999999995</v>
      </c>
      <c r="AA49"/>
      <c r="AB49"/>
      <c r="AC49"/>
      <c r="AD49"/>
      <c r="AE49"/>
    </row>
    <row r="50" spans="1:31" ht="15.75" x14ac:dyDescent="0.25">
      <c r="A50" s="67" t="s">
        <v>39</v>
      </c>
      <c r="B50" s="72"/>
      <c r="C50" s="72"/>
      <c r="D50" s="35">
        <v>0</v>
      </c>
      <c r="E50" s="69"/>
      <c r="F50" s="35">
        <v>0</v>
      </c>
      <c r="G50" s="69"/>
      <c r="H50" s="35">
        <v>0</v>
      </c>
      <c r="I50" s="69"/>
      <c r="J50" s="35">
        <v>0</v>
      </c>
      <c r="K50" s="70"/>
      <c r="L50" s="35">
        <v>0</v>
      </c>
      <c r="M50" s="43"/>
      <c r="N50" s="35">
        <v>0</v>
      </c>
      <c r="O50"/>
      <c r="P50" s="39">
        <v>0</v>
      </c>
      <c r="Q50" s="39">
        <v>0</v>
      </c>
      <c r="R50" s="39">
        <v>0</v>
      </c>
      <c r="S50" s="39">
        <v>0</v>
      </c>
      <c r="T50" s="39">
        <v>0</v>
      </c>
      <c r="U50"/>
      <c r="V50" s="71">
        <v>0</v>
      </c>
      <c r="W50" s="71">
        <v>0</v>
      </c>
      <c r="X50" s="71">
        <v>0</v>
      </c>
      <c r="Y50" s="71">
        <v>0</v>
      </c>
      <c r="Z50" s="71">
        <v>0</v>
      </c>
      <c r="AA50"/>
      <c r="AB50"/>
      <c r="AC50"/>
      <c r="AD50"/>
      <c r="AE50"/>
    </row>
    <row r="51" spans="1:31" ht="31.5" x14ac:dyDescent="0.25">
      <c r="A51" s="73" t="s">
        <v>40</v>
      </c>
      <c r="B51" s="72"/>
      <c r="C51" s="72"/>
      <c r="D51" s="35">
        <v>0</v>
      </c>
      <c r="E51" s="69"/>
      <c r="F51" s="35">
        <v>0</v>
      </c>
      <c r="G51" s="69"/>
      <c r="H51" s="35">
        <v>0</v>
      </c>
      <c r="I51" s="69"/>
      <c r="J51" s="35">
        <v>0</v>
      </c>
      <c r="K51" s="70"/>
      <c r="L51" s="35">
        <v>0</v>
      </c>
      <c r="M51" s="43"/>
      <c r="N51" s="35">
        <v>0</v>
      </c>
      <c r="O51"/>
      <c r="P51" s="39">
        <v>0</v>
      </c>
      <c r="Q51" s="39">
        <v>0</v>
      </c>
      <c r="R51" s="39">
        <v>0</v>
      </c>
      <c r="S51" s="39">
        <v>0</v>
      </c>
      <c r="T51" s="39">
        <v>0</v>
      </c>
      <c r="U51"/>
      <c r="V51" s="71">
        <v>0</v>
      </c>
      <c r="W51" s="71">
        <v>0</v>
      </c>
      <c r="X51" s="71">
        <v>0</v>
      </c>
      <c r="Y51" s="71">
        <v>0</v>
      </c>
      <c r="Z51" s="71">
        <v>0</v>
      </c>
      <c r="AA51"/>
      <c r="AB51"/>
      <c r="AC51"/>
      <c r="AD51"/>
      <c r="AE51"/>
    </row>
    <row r="52" spans="1:31" ht="15.75" x14ac:dyDescent="0.25">
      <c r="A52" s="67" t="s">
        <v>41</v>
      </c>
      <c r="B52" s="72"/>
      <c r="C52" s="72"/>
      <c r="D52" s="35">
        <v>0</v>
      </c>
      <c r="E52" s="69"/>
      <c r="F52" s="35">
        <v>0</v>
      </c>
      <c r="G52" s="69"/>
      <c r="H52" s="35">
        <v>0</v>
      </c>
      <c r="I52" s="69"/>
      <c r="J52" s="35">
        <v>0</v>
      </c>
      <c r="K52" s="70"/>
      <c r="L52" s="35">
        <v>0</v>
      </c>
      <c r="M52" s="43"/>
      <c r="N52" s="35">
        <v>0</v>
      </c>
      <c r="O52"/>
      <c r="P52" s="39">
        <v>0</v>
      </c>
      <c r="Q52" s="39">
        <v>0</v>
      </c>
      <c r="R52" s="39">
        <v>0</v>
      </c>
      <c r="S52" s="39">
        <v>0</v>
      </c>
      <c r="T52" s="39">
        <v>0</v>
      </c>
      <c r="U52"/>
      <c r="V52" s="71">
        <v>0</v>
      </c>
      <c r="W52" s="71">
        <v>0</v>
      </c>
      <c r="X52" s="71">
        <v>0</v>
      </c>
      <c r="Y52" s="71">
        <v>0</v>
      </c>
      <c r="Z52" s="71">
        <v>0</v>
      </c>
      <c r="AA52"/>
      <c r="AB52"/>
      <c r="AC52"/>
      <c r="AD52"/>
      <c r="AE52"/>
    </row>
    <row r="53" spans="1:31" ht="15.75" x14ac:dyDescent="0.25">
      <c r="A53" s="67" t="s">
        <v>42</v>
      </c>
      <c r="B53" s="72"/>
      <c r="C53" s="72"/>
      <c r="D53" s="35">
        <v>0</v>
      </c>
      <c r="E53" s="69"/>
      <c r="F53" s="35">
        <v>0</v>
      </c>
      <c r="G53" s="69"/>
      <c r="H53" s="35">
        <v>0</v>
      </c>
      <c r="I53" s="69"/>
      <c r="J53" s="35">
        <v>0</v>
      </c>
      <c r="K53" s="70"/>
      <c r="L53" s="35">
        <v>0</v>
      </c>
      <c r="M53" s="43"/>
      <c r="N53" s="35">
        <v>0</v>
      </c>
      <c r="O53"/>
      <c r="P53" s="39">
        <v>0</v>
      </c>
      <c r="Q53" s="39">
        <v>0</v>
      </c>
      <c r="R53" s="39">
        <v>0</v>
      </c>
      <c r="S53" s="39">
        <v>0</v>
      </c>
      <c r="T53" s="39">
        <v>0</v>
      </c>
      <c r="U53"/>
      <c r="V53" s="71">
        <v>0</v>
      </c>
      <c r="W53" s="71">
        <v>0</v>
      </c>
      <c r="X53" s="71">
        <v>0</v>
      </c>
      <c r="Y53" s="71">
        <v>0</v>
      </c>
      <c r="Z53" s="71">
        <v>0</v>
      </c>
      <c r="AA53"/>
      <c r="AB53"/>
      <c r="AC53"/>
      <c r="AD53"/>
      <c r="AE53"/>
    </row>
    <row r="54" spans="1:31" ht="15.75" x14ac:dyDescent="0.25">
      <c r="A54" s="67" t="s">
        <v>43</v>
      </c>
      <c r="B54" s="72"/>
      <c r="C54" s="72"/>
      <c r="D54" s="35">
        <v>0</v>
      </c>
      <c r="E54" s="69"/>
      <c r="F54" s="35">
        <v>75000</v>
      </c>
      <c r="G54" s="69"/>
      <c r="H54" s="35">
        <v>150000</v>
      </c>
      <c r="I54" s="69"/>
      <c r="J54" s="35">
        <v>207000</v>
      </c>
      <c r="K54" s="70"/>
      <c r="L54" s="35">
        <v>238000</v>
      </c>
      <c r="M54" s="43"/>
      <c r="N54" s="35">
        <v>249000</v>
      </c>
      <c r="O54"/>
      <c r="P54" s="39">
        <v>4.5910751633945111E-2</v>
      </c>
      <c r="Q54" s="39">
        <v>0.10103646768281686</v>
      </c>
      <c r="R54" s="39">
        <v>0.12877353165047498</v>
      </c>
      <c r="S54" s="39">
        <v>0.14556665032347277</v>
      </c>
      <c r="T54" s="39">
        <v>0.1499575718979104</v>
      </c>
      <c r="U54"/>
      <c r="V54" s="71">
        <v>600</v>
      </c>
      <c r="W54" s="71">
        <v>1034.4827586206898</v>
      </c>
      <c r="X54" s="71">
        <v>1254.5454545454545</v>
      </c>
      <c r="Y54" s="71">
        <v>1442.4242424242425</v>
      </c>
      <c r="Z54" s="71">
        <v>1509.090909090909</v>
      </c>
      <c r="AA54"/>
      <c r="AB54"/>
      <c r="AC54"/>
      <c r="AD54"/>
      <c r="AE54"/>
    </row>
    <row r="55" spans="1:31" ht="15.75" x14ac:dyDescent="0.25">
      <c r="A55" s="67">
        <v>0</v>
      </c>
      <c r="B55" s="72"/>
      <c r="C55" s="72"/>
      <c r="D55" s="35">
        <v>0</v>
      </c>
      <c r="E55" s="69"/>
      <c r="F55" s="35">
        <v>0</v>
      </c>
      <c r="G55" s="69"/>
      <c r="H55" s="35">
        <v>0</v>
      </c>
      <c r="I55" s="69"/>
      <c r="J55" s="35">
        <v>0</v>
      </c>
      <c r="K55" s="70"/>
      <c r="L55" s="35">
        <v>0</v>
      </c>
      <c r="M55" s="43"/>
      <c r="N55" s="35">
        <v>0</v>
      </c>
      <c r="O55"/>
      <c r="P55" s="39">
        <v>0</v>
      </c>
      <c r="Q55" s="39">
        <v>0</v>
      </c>
      <c r="R55" s="39">
        <v>0</v>
      </c>
      <c r="S55" s="39">
        <v>0</v>
      </c>
      <c r="T55" s="39">
        <v>0</v>
      </c>
      <c r="U55"/>
      <c r="V55" s="71">
        <v>0</v>
      </c>
      <c r="W55" s="71">
        <v>0</v>
      </c>
      <c r="X55" s="71">
        <v>0</v>
      </c>
      <c r="Y55" s="71">
        <v>0</v>
      </c>
      <c r="Z55" s="71">
        <v>0</v>
      </c>
      <c r="AA55"/>
      <c r="AB55"/>
      <c r="AC55"/>
      <c r="AD55"/>
      <c r="AE55"/>
    </row>
    <row r="56" spans="1:31" ht="15.75" x14ac:dyDescent="0.25">
      <c r="A56" s="67">
        <v>0</v>
      </c>
      <c r="B56" s="72"/>
      <c r="C56" s="72"/>
      <c r="D56" s="35">
        <v>0</v>
      </c>
      <c r="E56" s="69"/>
      <c r="F56" s="35">
        <v>0</v>
      </c>
      <c r="G56" s="69"/>
      <c r="H56" s="35">
        <v>0</v>
      </c>
      <c r="I56" s="69"/>
      <c r="J56" s="35">
        <v>0</v>
      </c>
      <c r="K56" s="70"/>
      <c r="L56" s="35">
        <v>0</v>
      </c>
      <c r="M56" s="43"/>
      <c r="N56" s="35">
        <v>0</v>
      </c>
      <c r="O56"/>
      <c r="P56" s="39">
        <v>0</v>
      </c>
      <c r="Q56" s="39">
        <v>0</v>
      </c>
      <c r="R56" s="39">
        <v>0</v>
      </c>
      <c r="S56" s="39">
        <v>0</v>
      </c>
      <c r="T56" s="39">
        <v>0</v>
      </c>
      <c r="U56"/>
      <c r="V56" s="71">
        <v>0</v>
      </c>
      <c r="W56" s="71">
        <v>0</v>
      </c>
      <c r="X56" s="71">
        <v>0</v>
      </c>
      <c r="Y56" s="71">
        <v>0</v>
      </c>
      <c r="Z56" s="71">
        <v>0</v>
      </c>
      <c r="AA56"/>
      <c r="AB56"/>
      <c r="AC56"/>
      <c r="AD56"/>
      <c r="AE56"/>
    </row>
    <row r="57" spans="1:31" ht="15.75" x14ac:dyDescent="0.25">
      <c r="A57" s="67">
        <v>0</v>
      </c>
      <c r="B57" s="72"/>
      <c r="C57" s="72"/>
      <c r="D57" s="35">
        <v>0</v>
      </c>
      <c r="E57" s="69"/>
      <c r="F57" s="35">
        <v>0</v>
      </c>
      <c r="G57" s="69"/>
      <c r="H57" s="35">
        <v>0</v>
      </c>
      <c r="I57" s="69"/>
      <c r="J57" s="35">
        <v>0</v>
      </c>
      <c r="K57" s="70"/>
      <c r="L57" s="35">
        <v>0</v>
      </c>
      <c r="M57" s="43"/>
      <c r="N57" s="35">
        <v>0</v>
      </c>
      <c r="O57"/>
      <c r="P57" s="39">
        <v>0</v>
      </c>
      <c r="Q57" s="39">
        <v>0</v>
      </c>
      <c r="R57" s="39">
        <v>0</v>
      </c>
      <c r="S57" s="39">
        <v>0</v>
      </c>
      <c r="T57" s="39">
        <v>0</v>
      </c>
      <c r="U57"/>
      <c r="V57" s="71">
        <v>0</v>
      </c>
      <c r="W57" s="71">
        <v>0</v>
      </c>
      <c r="X57" s="71">
        <v>0</v>
      </c>
      <c r="Y57" s="71">
        <v>0</v>
      </c>
      <c r="Z57" s="71">
        <v>0</v>
      </c>
      <c r="AA57"/>
      <c r="AB57"/>
      <c r="AC57"/>
      <c r="AD57"/>
      <c r="AE57"/>
    </row>
    <row r="58" spans="1:31" ht="15.75" x14ac:dyDescent="0.25">
      <c r="A58" s="67">
        <v>0</v>
      </c>
      <c r="B58" s="72"/>
      <c r="C58" s="72"/>
      <c r="D58" s="35">
        <v>0</v>
      </c>
      <c r="E58" s="69"/>
      <c r="F58" s="35">
        <v>0</v>
      </c>
      <c r="G58" s="69"/>
      <c r="H58" s="35">
        <v>0</v>
      </c>
      <c r="I58" s="69"/>
      <c r="J58" s="35">
        <v>0</v>
      </c>
      <c r="K58" s="70"/>
      <c r="L58" s="35">
        <v>0</v>
      </c>
      <c r="M58" s="43"/>
      <c r="N58" s="35">
        <v>0</v>
      </c>
      <c r="O58"/>
      <c r="P58" s="39">
        <v>0</v>
      </c>
      <c r="Q58" s="39">
        <v>0</v>
      </c>
      <c r="R58" s="39">
        <v>0</v>
      </c>
      <c r="S58" s="39">
        <v>0</v>
      </c>
      <c r="T58" s="39">
        <v>0</v>
      </c>
      <c r="U58"/>
      <c r="V58" s="71">
        <v>0</v>
      </c>
      <c r="W58" s="71">
        <v>0</v>
      </c>
      <c r="X58" s="71">
        <v>0</v>
      </c>
      <c r="Y58" s="71">
        <v>0</v>
      </c>
      <c r="Z58" s="71">
        <v>0</v>
      </c>
      <c r="AA58"/>
      <c r="AB58"/>
      <c r="AC58"/>
      <c r="AD58"/>
      <c r="AE58"/>
    </row>
    <row r="59" spans="1:31" ht="15.75" x14ac:dyDescent="0.25">
      <c r="A59" s="67">
        <v>0</v>
      </c>
      <c r="B59" s="72"/>
      <c r="C59" s="72"/>
      <c r="D59" s="35">
        <v>0</v>
      </c>
      <c r="E59" s="69"/>
      <c r="F59" s="35">
        <v>0</v>
      </c>
      <c r="G59" s="69"/>
      <c r="H59" s="35">
        <v>0</v>
      </c>
      <c r="I59" s="69"/>
      <c r="J59" s="35">
        <v>0</v>
      </c>
      <c r="K59" s="70"/>
      <c r="L59" s="35">
        <v>0</v>
      </c>
      <c r="M59" s="43"/>
      <c r="N59" s="35">
        <v>0</v>
      </c>
      <c r="O59"/>
      <c r="P59" s="39">
        <v>0</v>
      </c>
      <c r="Q59" s="39">
        <v>0</v>
      </c>
      <c r="R59" s="39">
        <v>0</v>
      </c>
      <c r="S59" s="39">
        <v>0</v>
      </c>
      <c r="T59" s="39">
        <v>0</v>
      </c>
      <c r="U59"/>
      <c r="V59" s="71">
        <v>0</v>
      </c>
      <c r="W59" s="71">
        <v>0</v>
      </c>
      <c r="X59" s="71">
        <v>0</v>
      </c>
      <c r="Y59" s="71">
        <v>0</v>
      </c>
      <c r="Z59" s="71">
        <v>0</v>
      </c>
      <c r="AA59"/>
      <c r="AB59"/>
      <c r="AC59"/>
      <c r="AD59"/>
      <c r="AE59"/>
    </row>
    <row r="60" spans="1:31" ht="15.75" x14ac:dyDescent="0.25">
      <c r="A60" s="67">
        <v>0</v>
      </c>
      <c r="B60" s="72"/>
      <c r="C60" s="72"/>
      <c r="D60" s="35">
        <v>0</v>
      </c>
      <c r="E60" s="69"/>
      <c r="F60" s="35">
        <v>0</v>
      </c>
      <c r="G60" s="69"/>
      <c r="H60" s="35">
        <v>0</v>
      </c>
      <c r="I60" s="69"/>
      <c r="J60" s="35">
        <v>0</v>
      </c>
      <c r="K60" s="70"/>
      <c r="L60" s="35">
        <v>0</v>
      </c>
      <c r="M60" s="43"/>
      <c r="N60" s="35">
        <v>0</v>
      </c>
      <c r="O60"/>
      <c r="P60" s="39">
        <v>0</v>
      </c>
      <c r="Q60" s="39">
        <v>0</v>
      </c>
      <c r="R60" s="39">
        <v>0</v>
      </c>
      <c r="S60" s="39">
        <v>0</v>
      </c>
      <c r="T60" s="39">
        <v>0</v>
      </c>
      <c r="U60"/>
      <c r="V60" s="71">
        <v>0</v>
      </c>
      <c r="W60" s="71">
        <v>0</v>
      </c>
      <c r="X60" s="71">
        <v>0</v>
      </c>
      <c r="Y60" s="71">
        <v>0</v>
      </c>
      <c r="Z60" s="71">
        <v>0</v>
      </c>
      <c r="AA60"/>
      <c r="AB60"/>
      <c r="AC60"/>
      <c r="AD60"/>
      <c r="AE60"/>
    </row>
    <row r="61" spans="1:31" ht="15.75" x14ac:dyDescent="0.25">
      <c r="A61" s="67">
        <v>0</v>
      </c>
      <c r="B61" s="72"/>
      <c r="C61" s="72"/>
      <c r="D61" s="35">
        <v>0</v>
      </c>
      <c r="E61" s="69"/>
      <c r="F61" s="35">
        <v>0</v>
      </c>
      <c r="G61" s="69"/>
      <c r="H61" s="35">
        <v>0</v>
      </c>
      <c r="I61" s="69"/>
      <c r="J61" s="35">
        <v>0</v>
      </c>
      <c r="K61" s="70"/>
      <c r="L61" s="35">
        <v>0</v>
      </c>
      <c r="M61" s="43"/>
      <c r="N61" s="35">
        <v>0</v>
      </c>
      <c r="O61"/>
      <c r="P61" s="39">
        <v>0</v>
      </c>
      <c r="Q61" s="39">
        <v>0</v>
      </c>
      <c r="R61" s="39">
        <v>0</v>
      </c>
      <c r="S61" s="39">
        <v>0</v>
      </c>
      <c r="T61" s="39">
        <v>0</v>
      </c>
      <c r="U61"/>
      <c r="V61" s="71">
        <v>0</v>
      </c>
      <c r="W61" s="71">
        <v>0</v>
      </c>
      <c r="X61" s="71">
        <v>0</v>
      </c>
      <c r="Y61" s="71">
        <v>0</v>
      </c>
      <c r="Z61" s="71">
        <v>0</v>
      </c>
      <c r="AA61"/>
      <c r="AB61"/>
      <c r="AC61"/>
      <c r="AD61"/>
      <c r="AE61"/>
    </row>
    <row r="62" spans="1:31" ht="15.75" x14ac:dyDescent="0.25">
      <c r="A62" s="67">
        <v>0</v>
      </c>
      <c r="B62" s="72"/>
      <c r="C62" s="72"/>
      <c r="D62" s="35">
        <v>0</v>
      </c>
      <c r="E62" s="69"/>
      <c r="F62" s="35">
        <v>0</v>
      </c>
      <c r="G62" s="69"/>
      <c r="H62" s="35">
        <v>0</v>
      </c>
      <c r="I62" s="69"/>
      <c r="J62" s="35">
        <v>0</v>
      </c>
      <c r="K62" s="70"/>
      <c r="L62" s="35">
        <v>0</v>
      </c>
      <c r="M62" s="43"/>
      <c r="N62" s="35">
        <v>0</v>
      </c>
      <c r="O62"/>
      <c r="P62" s="39">
        <v>0</v>
      </c>
      <c r="Q62" s="39">
        <v>0</v>
      </c>
      <c r="R62" s="39">
        <v>0</v>
      </c>
      <c r="S62" s="39">
        <v>0</v>
      </c>
      <c r="T62" s="39">
        <v>0</v>
      </c>
      <c r="U62"/>
      <c r="V62" s="71">
        <v>0</v>
      </c>
      <c r="W62" s="71">
        <v>0</v>
      </c>
      <c r="X62" s="71">
        <v>0</v>
      </c>
      <c r="Y62" s="71">
        <v>0</v>
      </c>
      <c r="Z62" s="71">
        <v>0</v>
      </c>
      <c r="AA62"/>
      <c r="AB62"/>
      <c r="AC62"/>
      <c r="AD62"/>
      <c r="AE62"/>
    </row>
    <row r="63" spans="1:31" ht="16.5" thickBot="1" x14ac:dyDescent="0.3">
      <c r="A63" s="74"/>
      <c r="B63" s="72"/>
      <c r="C63" s="72"/>
      <c r="D63" s="37"/>
      <c r="E63" s="37"/>
      <c r="F63" s="37"/>
      <c r="G63" s="37"/>
      <c r="H63" s="37"/>
      <c r="I63" s="37"/>
      <c r="J63" s="37"/>
      <c r="K63" s="38"/>
      <c r="L63" s="37"/>
      <c r="M63" s="38"/>
      <c r="N63" s="37"/>
      <c r="P63" s="53"/>
      <c r="Q63" s="53"/>
      <c r="R63" s="53"/>
      <c r="S63" s="53"/>
      <c r="T63" s="53"/>
      <c r="V63" s="37"/>
      <c r="W63" s="37"/>
      <c r="X63" s="37"/>
      <c r="Y63" s="37"/>
      <c r="Z63" s="37"/>
      <c r="AA63"/>
      <c r="AB63"/>
      <c r="AC63"/>
      <c r="AD63"/>
      <c r="AE63"/>
    </row>
    <row r="64" spans="1:31" ht="16.5" thickBot="1" x14ac:dyDescent="0.3">
      <c r="A64" s="75" t="s">
        <v>44</v>
      </c>
      <c r="B64" s="72"/>
      <c r="C64" s="72"/>
      <c r="D64" s="76">
        <v>14125</v>
      </c>
      <c r="E64" s="77"/>
      <c r="F64" s="76">
        <v>207475</v>
      </c>
      <c r="G64" s="77"/>
      <c r="H64" s="76">
        <v>268183.5</v>
      </c>
      <c r="I64" s="77"/>
      <c r="J64" s="76">
        <v>335358.09000000003</v>
      </c>
      <c r="K64" s="78"/>
      <c r="L64" s="76">
        <v>362611.25179999997</v>
      </c>
      <c r="M64" s="58"/>
      <c r="N64" s="76">
        <v>374889.47683599999</v>
      </c>
      <c r="O64"/>
      <c r="P64" s="60">
        <v>0.12700444260337015</v>
      </c>
      <c r="Q64" s="60">
        <v>0.18064209020543143</v>
      </c>
      <c r="R64" s="60">
        <v>0.20862437496066588</v>
      </c>
      <c r="S64" s="60">
        <v>0.22178195501734171</v>
      </c>
      <c r="T64" s="60">
        <v>0.22577315532692563</v>
      </c>
      <c r="U64"/>
      <c r="V64" s="79">
        <v>1659.8</v>
      </c>
      <c r="W64" s="79">
        <v>1849.5413793103448</v>
      </c>
      <c r="X64" s="79">
        <v>2032.4732727272726</v>
      </c>
      <c r="Y64" s="79">
        <v>2197.6439503030301</v>
      </c>
      <c r="Z64" s="79">
        <v>2272.057435369697</v>
      </c>
      <c r="AA64"/>
      <c r="AB64"/>
      <c r="AC64"/>
      <c r="AD64"/>
      <c r="AE64"/>
    </row>
    <row r="65" spans="1:31" ht="15.75" x14ac:dyDescent="0.25">
      <c r="A65" s="80"/>
      <c r="B65" s="68"/>
      <c r="C65" s="68"/>
      <c r="D65" s="37"/>
      <c r="E65" s="37"/>
      <c r="F65" s="37"/>
      <c r="G65" s="37"/>
      <c r="H65" s="37"/>
      <c r="I65" s="37"/>
      <c r="J65" s="37"/>
      <c r="K65" s="38"/>
      <c r="L65" s="37"/>
      <c r="M65" s="38"/>
      <c r="N65" s="37"/>
      <c r="P65" s="53"/>
      <c r="Q65" s="53"/>
      <c r="R65" s="53"/>
      <c r="S65" s="53"/>
      <c r="T65" s="53"/>
      <c r="V65" s="37"/>
      <c r="W65" s="37"/>
      <c r="X65" s="37"/>
      <c r="Y65" s="37"/>
      <c r="Z65" s="37"/>
      <c r="AA65"/>
      <c r="AB65"/>
      <c r="AC65"/>
      <c r="AD65"/>
      <c r="AE65"/>
    </row>
    <row r="66" spans="1:31" ht="15.75" x14ac:dyDescent="0.25">
      <c r="A66" s="80"/>
      <c r="B66" s="68"/>
      <c r="C66" s="68"/>
      <c r="D66" s="81"/>
      <c r="E66" s="82"/>
      <c r="F66" s="81"/>
      <c r="G66" s="82"/>
      <c r="H66" s="81"/>
      <c r="I66" s="82"/>
      <c r="J66" s="81"/>
      <c r="K66" s="78"/>
      <c r="L66" s="81"/>
      <c r="M66" s="58"/>
      <c r="N66" s="81"/>
      <c r="O66" s="15"/>
      <c r="P66" s="83"/>
      <c r="Q66" s="83"/>
      <c r="R66" s="83"/>
      <c r="S66" s="83"/>
      <c r="T66" s="83"/>
      <c r="U66" s="15"/>
      <c r="V66" s="84"/>
      <c r="W66" s="84"/>
      <c r="X66" s="84"/>
      <c r="Y66" s="84"/>
      <c r="Z66" s="84"/>
      <c r="AA66" s="15"/>
      <c r="AB66" s="15"/>
      <c r="AC66"/>
      <c r="AD66"/>
      <c r="AE66"/>
    </row>
    <row r="67" spans="1:31" ht="16.5" thickBot="1" x14ac:dyDescent="0.3">
      <c r="A67" s="80"/>
      <c r="B67" s="85"/>
      <c r="C67" s="85"/>
      <c r="D67" s="70"/>
      <c r="E67" s="86"/>
      <c r="F67" s="70"/>
      <c r="G67" s="86"/>
      <c r="H67" s="70"/>
      <c r="I67" s="86"/>
      <c r="J67" s="70"/>
      <c r="K67" s="70"/>
      <c r="L67" s="87"/>
      <c r="M67" s="43"/>
      <c r="N67" s="87"/>
      <c r="O67" s="15"/>
      <c r="P67" s="88"/>
      <c r="Q67" s="88"/>
      <c r="R67" s="88"/>
      <c r="S67" s="88"/>
      <c r="T67" s="88"/>
      <c r="U67" s="15"/>
      <c r="V67" s="38"/>
      <c r="W67" s="38"/>
      <c r="X67" s="38"/>
      <c r="Y67" s="38"/>
      <c r="Z67" s="38"/>
      <c r="AA67" s="15"/>
      <c r="AB67" s="15"/>
      <c r="AC67"/>
      <c r="AD67"/>
      <c r="AE67"/>
    </row>
    <row r="68" spans="1:31" ht="18.75" thickBot="1" x14ac:dyDescent="0.3">
      <c r="A68" s="64" t="s">
        <v>45</v>
      </c>
      <c r="B68" s="85"/>
      <c r="C68" s="85"/>
      <c r="D68" s="89"/>
      <c r="E68" s="69"/>
      <c r="F68" s="89"/>
      <c r="G68" s="69"/>
      <c r="H68" s="89"/>
      <c r="I68" s="69"/>
      <c r="J68" s="89"/>
      <c r="K68" s="70"/>
      <c r="L68" s="52"/>
      <c r="M68" s="43"/>
      <c r="N68" s="52"/>
      <c r="O68"/>
      <c r="P68" s="53"/>
      <c r="Q68" s="53"/>
      <c r="R68" s="53"/>
      <c r="S68" s="53"/>
      <c r="T68" s="53"/>
      <c r="U68"/>
      <c r="V68" s="37"/>
      <c r="W68" s="37"/>
      <c r="X68" s="37"/>
      <c r="Y68" s="37"/>
      <c r="Z68" s="37"/>
      <c r="AA68"/>
      <c r="AB68"/>
      <c r="AC68"/>
      <c r="AD68"/>
      <c r="AE68"/>
    </row>
    <row r="69" spans="1:31" ht="15.75" x14ac:dyDescent="0.25">
      <c r="A69" s="67" t="s">
        <v>46</v>
      </c>
      <c r="B69" s="68"/>
      <c r="C69" s="68"/>
      <c r="D69" s="35">
        <v>30000</v>
      </c>
      <c r="E69" s="69"/>
      <c r="F69" s="35">
        <v>451250</v>
      </c>
      <c r="G69" s="86"/>
      <c r="H69" s="35">
        <v>485775</v>
      </c>
      <c r="I69" s="86"/>
      <c r="J69" s="35">
        <v>521500.5</v>
      </c>
      <c r="K69" s="70"/>
      <c r="L69" s="35">
        <v>531930.50999999989</v>
      </c>
      <c r="M69" s="43"/>
      <c r="N69" s="35">
        <v>542569.1202</v>
      </c>
      <c r="O69"/>
      <c r="P69" s="44">
        <v>0.27622968899756978</v>
      </c>
      <c r="Q69" s="44">
        <v>0.32720660059080242</v>
      </c>
      <c r="R69" s="44">
        <v>0.32442251759656293</v>
      </c>
      <c r="S69" s="44">
        <v>0.32534177540149795</v>
      </c>
      <c r="T69" s="44">
        <v>0.32675641707621478</v>
      </c>
      <c r="U69"/>
      <c r="V69" s="90">
        <v>3610</v>
      </c>
      <c r="W69" s="90">
        <v>3350.1724137931033</v>
      </c>
      <c r="X69" s="90">
        <v>3160.6090909090908</v>
      </c>
      <c r="Y69" s="90">
        <v>3223.8212727272721</v>
      </c>
      <c r="Z69" s="90">
        <v>3288.2976981818183</v>
      </c>
      <c r="AA69"/>
      <c r="AB69"/>
      <c r="AC69"/>
      <c r="AD69"/>
      <c r="AE69"/>
    </row>
    <row r="70" spans="1:31" ht="15.75" x14ac:dyDescent="0.25">
      <c r="A70" s="67" t="s">
        <v>47</v>
      </c>
      <c r="B70" s="91"/>
      <c r="C70" s="91"/>
      <c r="D70" s="35">
        <v>0</v>
      </c>
      <c r="E70" s="69"/>
      <c r="F70" s="35">
        <v>22260</v>
      </c>
      <c r="G70" s="86"/>
      <c r="H70" s="35">
        <v>25408.2</v>
      </c>
      <c r="I70" s="86"/>
      <c r="J70" s="35">
        <v>28673.423999999999</v>
      </c>
      <c r="K70" s="70"/>
      <c r="L70" s="35">
        <v>29246.892479999995</v>
      </c>
      <c r="M70" s="43"/>
      <c r="N70" s="35">
        <v>29831.830329599994</v>
      </c>
      <c r="O70"/>
      <c r="P70" s="44">
        <v>1.362631108495491E-2</v>
      </c>
      <c r="Q70" s="44">
        <v>1.7114365187856983E-2</v>
      </c>
      <c r="R70" s="44">
        <v>1.7837575231842939E-2</v>
      </c>
      <c r="S70" s="44">
        <v>1.788811836422002E-2</v>
      </c>
      <c r="T70" s="44">
        <v>1.7965898961836365E-2</v>
      </c>
      <c r="U70"/>
      <c r="V70" s="90">
        <v>178.08</v>
      </c>
      <c r="W70" s="90">
        <v>175.22896551724139</v>
      </c>
      <c r="X70" s="90">
        <v>173.77832727272727</v>
      </c>
      <c r="Y70" s="90">
        <v>177.25389381818178</v>
      </c>
      <c r="Z70" s="90">
        <v>180.79897169454543</v>
      </c>
      <c r="AA70"/>
      <c r="AB70"/>
      <c r="AC70"/>
      <c r="AD70"/>
      <c r="AE70"/>
    </row>
    <row r="71" spans="1:31" ht="15.75" x14ac:dyDescent="0.25">
      <c r="A71" s="67" t="s">
        <v>48</v>
      </c>
      <c r="B71" s="91"/>
      <c r="C71" s="91"/>
      <c r="D71" s="35">
        <v>0</v>
      </c>
      <c r="E71" s="69"/>
      <c r="F71" s="35">
        <v>0</v>
      </c>
      <c r="G71" s="86"/>
      <c r="H71" s="35">
        <v>0</v>
      </c>
      <c r="I71" s="86"/>
      <c r="J71" s="35">
        <v>0</v>
      </c>
      <c r="K71" s="70"/>
      <c r="L71" s="35">
        <v>0</v>
      </c>
      <c r="M71" s="43"/>
      <c r="N71" s="35">
        <v>0</v>
      </c>
      <c r="O71"/>
      <c r="P71" s="44">
        <v>0</v>
      </c>
      <c r="Q71" s="44">
        <v>0</v>
      </c>
      <c r="R71" s="44">
        <v>0</v>
      </c>
      <c r="S71" s="44">
        <v>0</v>
      </c>
      <c r="T71" s="44">
        <v>0</v>
      </c>
      <c r="U71"/>
      <c r="V71" s="90">
        <v>0</v>
      </c>
      <c r="W71" s="90">
        <v>0</v>
      </c>
      <c r="X71" s="90">
        <v>0</v>
      </c>
      <c r="Y71" s="90">
        <v>0</v>
      </c>
      <c r="Z71" s="90">
        <v>0</v>
      </c>
      <c r="AA71"/>
      <c r="AB71"/>
      <c r="AC71"/>
      <c r="AD71"/>
      <c r="AE71"/>
    </row>
    <row r="72" spans="1:31" ht="15.75" x14ac:dyDescent="0.25">
      <c r="A72" s="67" t="s">
        <v>49</v>
      </c>
      <c r="B72" s="91"/>
      <c r="C72" s="91"/>
      <c r="D72" s="35">
        <v>1320</v>
      </c>
      <c r="E72" s="69"/>
      <c r="F72" s="35">
        <v>4774</v>
      </c>
      <c r="G72" s="86"/>
      <c r="H72" s="35">
        <v>4869.4799999999996</v>
      </c>
      <c r="I72" s="86"/>
      <c r="J72" s="35">
        <v>4966.8695999999991</v>
      </c>
      <c r="K72" s="70"/>
      <c r="L72" s="35">
        <v>5066.2069919999994</v>
      </c>
      <c r="M72" s="43"/>
      <c r="N72" s="35">
        <v>5167.5311318399999</v>
      </c>
      <c r="O72"/>
      <c r="P72" s="44">
        <v>2.9223723773393862E-3</v>
      </c>
      <c r="Q72" s="44">
        <v>3.2799670576808201E-3</v>
      </c>
      <c r="R72" s="44">
        <v>3.0898615441516033E-3</v>
      </c>
      <c r="S72" s="44">
        <v>3.0986167297092299E-3</v>
      </c>
      <c r="T72" s="44">
        <v>3.1120900451308718E-3</v>
      </c>
      <c r="U72"/>
      <c r="V72" s="90">
        <v>38.192</v>
      </c>
      <c r="W72" s="90">
        <v>33.582620689655172</v>
      </c>
      <c r="X72" s="90">
        <v>30.102239999999995</v>
      </c>
      <c r="Y72" s="90">
        <v>30.704284799999996</v>
      </c>
      <c r="Z72" s="90">
        <v>31.318370496</v>
      </c>
      <c r="AA72"/>
      <c r="AB72"/>
      <c r="AC72"/>
      <c r="AD72"/>
      <c r="AE72"/>
    </row>
    <row r="73" spans="1:31" ht="15.75" x14ac:dyDescent="0.25">
      <c r="A73" s="67" t="s">
        <v>50</v>
      </c>
      <c r="B73" s="91"/>
      <c r="C73" s="91"/>
      <c r="D73" s="35">
        <v>1860</v>
      </c>
      <c r="E73" s="69"/>
      <c r="F73" s="35">
        <v>6727</v>
      </c>
      <c r="G73" s="86"/>
      <c r="H73" s="35">
        <v>6861.54</v>
      </c>
      <c r="I73" s="86"/>
      <c r="J73" s="35">
        <v>6998.7707999999993</v>
      </c>
      <c r="K73" s="70"/>
      <c r="L73" s="35">
        <v>7138.7462159999995</v>
      </c>
      <c r="M73" s="43"/>
      <c r="N73" s="35">
        <v>7281.5211403200001</v>
      </c>
      <c r="O73"/>
      <c r="P73" s="44">
        <v>4.1178883498873171E-3</v>
      </c>
      <c r="Q73" s="44">
        <v>4.6217717630957014E-3</v>
      </c>
      <c r="R73" s="44">
        <v>4.3538958122136227E-3</v>
      </c>
      <c r="S73" s="44">
        <v>4.3662326645902789E-3</v>
      </c>
      <c r="T73" s="44">
        <v>4.3852177908662278E-3</v>
      </c>
      <c r="U73"/>
      <c r="V73" s="90">
        <v>53.816000000000003</v>
      </c>
      <c r="W73" s="90">
        <v>47.320965517241376</v>
      </c>
      <c r="X73" s="90">
        <v>42.416792727272721</v>
      </c>
      <c r="Y73" s="90">
        <v>43.265128581818182</v>
      </c>
      <c r="Z73" s="90">
        <v>44.130431153454545</v>
      </c>
      <c r="AA73"/>
      <c r="AB73"/>
      <c r="AC73"/>
      <c r="AD73"/>
      <c r="AE73"/>
    </row>
    <row r="74" spans="1:31" ht="15.75" x14ac:dyDescent="0.25">
      <c r="A74" s="67" t="s">
        <v>51</v>
      </c>
      <c r="B74" s="91"/>
      <c r="C74" s="91"/>
      <c r="D74" s="35">
        <v>435</v>
      </c>
      <c r="E74" s="69"/>
      <c r="F74" s="35">
        <v>6543.125</v>
      </c>
      <c r="G74" s="86"/>
      <c r="H74" s="35">
        <v>7043.7375000000002</v>
      </c>
      <c r="I74" s="86"/>
      <c r="J74" s="35">
        <v>7561.7572500000006</v>
      </c>
      <c r="K74" s="70"/>
      <c r="L74" s="35">
        <v>7712.9923949999984</v>
      </c>
      <c r="M74" s="43"/>
      <c r="N74" s="35">
        <v>7867.2522429000001</v>
      </c>
      <c r="O74"/>
      <c r="P74" s="44">
        <v>4.0053304904647613E-3</v>
      </c>
      <c r="Q74" s="44">
        <v>4.7444957085666347E-3</v>
      </c>
      <c r="R74" s="44">
        <v>4.7041265051501625E-3</v>
      </c>
      <c r="S74" s="44">
        <v>4.7174557433217208E-3</v>
      </c>
      <c r="T74" s="44">
        <v>4.7379680476051147E-3</v>
      </c>
      <c r="U74"/>
      <c r="V74" s="90">
        <v>52.344999999999999</v>
      </c>
      <c r="W74" s="90">
        <v>48.577500000000001</v>
      </c>
      <c r="X74" s="90">
        <v>45.828831818181818</v>
      </c>
      <c r="Y74" s="90">
        <v>46.745408454545448</v>
      </c>
      <c r="Z74" s="90">
        <v>47.680316623636365</v>
      </c>
      <c r="AA74"/>
      <c r="AB74"/>
      <c r="AC74"/>
      <c r="AD74"/>
      <c r="AE74"/>
    </row>
    <row r="75" spans="1:31" ht="15.75" x14ac:dyDescent="0.25">
      <c r="A75" s="67" t="s">
        <v>52</v>
      </c>
      <c r="B75" s="91"/>
      <c r="C75" s="91"/>
      <c r="D75" s="35">
        <v>0</v>
      </c>
      <c r="E75" s="69"/>
      <c r="F75" s="35">
        <v>47519.999999999993</v>
      </c>
      <c r="G75" s="86"/>
      <c r="H75" s="35">
        <v>50918.399999999994</v>
      </c>
      <c r="I75" s="86"/>
      <c r="J75" s="35">
        <v>54433.727999999996</v>
      </c>
      <c r="K75" s="70"/>
      <c r="L75" s="35">
        <v>55522.402559999988</v>
      </c>
      <c r="M75" s="43"/>
      <c r="N75" s="35">
        <v>56632.850611199989</v>
      </c>
      <c r="O75"/>
      <c r="P75" s="44">
        <v>2.9089052235267619E-2</v>
      </c>
      <c r="Q75" s="44">
        <v>3.4297435173738275E-2</v>
      </c>
      <c r="R75" s="44">
        <v>3.3862914953919541E-2</v>
      </c>
      <c r="S75" s="44">
        <v>3.3958866212481544E-2</v>
      </c>
      <c r="T75" s="44">
        <v>3.4106525169930284E-2</v>
      </c>
      <c r="U75"/>
      <c r="V75" s="90">
        <v>380.15999999999997</v>
      </c>
      <c r="W75" s="90">
        <v>351.16137931034478</v>
      </c>
      <c r="X75" s="90">
        <v>329.90138181818179</v>
      </c>
      <c r="Y75" s="90">
        <v>336.4994094545454</v>
      </c>
      <c r="Z75" s="90">
        <v>343.22939764363628</v>
      </c>
      <c r="AA75"/>
      <c r="AB75"/>
      <c r="AC75"/>
      <c r="AD75"/>
      <c r="AE75"/>
    </row>
    <row r="76" spans="1:31" ht="15.75" x14ac:dyDescent="0.25">
      <c r="A76" s="67" t="s">
        <v>53</v>
      </c>
      <c r="B76" s="91"/>
      <c r="C76" s="91"/>
      <c r="D76" s="35">
        <v>0</v>
      </c>
      <c r="E76" s="69"/>
      <c r="F76" s="35">
        <v>4512.5</v>
      </c>
      <c r="G76" s="69"/>
      <c r="H76" s="35">
        <v>4857.75</v>
      </c>
      <c r="I76" s="86"/>
      <c r="J76" s="35">
        <v>5215.0050000000001</v>
      </c>
      <c r="K76" s="70"/>
      <c r="L76" s="35">
        <v>5319.3050999999987</v>
      </c>
      <c r="M76" s="43"/>
      <c r="N76" s="35">
        <v>5425.691202</v>
      </c>
      <c r="O76"/>
      <c r="P76" s="44">
        <v>2.7622968899756978E-3</v>
      </c>
      <c r="Q76" s="44">
        <v>3.2720660059080242E-3</v>
      </c>
      <c r="R76" s="44">
        <v>3.2442251759656291E-3</v>
      </c>
      <c r="S76" s="44">
        <v>3.2534177540149796E-3</v>
      </c>
      <c r="T76" s="44">
        <v>3.2675641707621481E-3</v>
      </c>
      <c r="U76"/>
      <c r="V76" s="90">
        <v>36.1</v>
      </c>
      <c r="W76" s="90">
        <v>33.501724137931035</v>
      </c>
      <c r="X76" s="90">
        <v>31.606090909090909</v>
      </c>
      <c r="Y76" s="90">
        <v>32.238212727272717</v>
      </c>
      <c r="Z76" s="90">
        <v>32.882976981818182</v>
      </c>
      <c r="AA76"/>
      <c r="AB76"/>
      <c r="AC76"/>
      <c r="AD76"/>
      <c r="AE76"/>
    </row>
    <row r="77" spans="1:31" ht="15.75" x14ac:dyDescent="0.25">
      <c r="A77" s="67" t="s">
        <v>54</v>
      </c>
      <c r="B77" s="91"/>
      <c r="C77" s="91"/>
      <c r="D77" s="35">
        <v>0</v>
      </c>
      <c r="E77" s="69"/>
      <c r="F77" s="35">
        <v>4512.5</v>
      </c>
      <c r="G77" s="69"/>
      <c r="H77" s="35">
        <v>4857.75</v>
      </c>
      <c r="I77" s="69"/>
      <c r="J77" s="35">
        <v>5215.0050000000001</v>
      </c>
      <c r="K77" s="70"/>
      <c r="L77" s="35">
        <v>5319.3050999999987</v>
      </c>
      <c r="M77" s="43"/>
      <c r="N77" s="35">
        <v>5425.691202</v>
      </c>
      <c r="O77"/>
      <c r="P77" s="44">
        <v>2.7622968899756978E-3</v>
      </c>
      <c r="Q77" s="44">
        <v>3.2720660059080242E-3</v>
      </c>
      <c r="R77" s="44">
        <v>3.2442251759656291E-3</v>
      </c>
      <c r="S77" s="44">
        <v>3.2534177540149796E-3</v>
      </c>
      <c r="T77" s="44">
        <v>3.2675641707621481E-3</v>
      </c>
      <c r="U77"/>
      <c r="V77" s="90">
        <v>36.1</v>
      </c>
      <c r="W77" s="90">
        <v>33.501724137931035</v>
      </c>
      <c r="X77" s="90">
        <v>31.606090909090909</v>
      </c>
      <c r="Y77" s="90">
        <v>32.238212727272717</v>
      </c>
      <c r="Z77" s="90">
        <v>32.882976981818182</v>
      </c>
      <c r="AA77"/>
      <c r="AB77"/>
      <c r="AC77"/>
      <c r="AD77"/>
      <c r="AE77"/>
    </row>
    <row r="78" spans="1:31" ht="15.75" x14ac:dyDescent="0.25">
      <c r="A78" s="67">
        <v>0</v>
      </c>
      <c r="B78" s="91"/>
      <c r="C78" s="91"/>
      <c r="D78" s="35">
        <v>0</v>
      </c>
      <c r="E78" s="69"/>
      <c r="F78" s="35">
        <v>0</v>
      </c>
      <c r="G78" s="69"/>
      <c r="H78" s="35">
        <v>0</v>
      </c>
      <c r="I78" s="69"/>
      <c r="J78" s="35">
        <v>0</v>
      </c>
      <c r="K78" s="70"/>
      <c r="L78" s="35">
        <v>0</v>
      </c>
      <c r="M78" s="43"/>
      <c r="N78" s="35">
        <v>0</v>
      </c>
      <c r="O78"/>
      <c r="P78" s="44">
        <v>0</v>
      </c>
      <c r="Q78" s="44">
        <v>0</v>
      </c>
      <c r="R78" s="44">
        <v>0</v>
      </c>
      <c r="S78" s="44">
        <v>0</v>
      </c>
      <c r="T78" s="44">
        <v>0</v>
      </c>
      <c r="U78"/>
      <c r="V78" s="90">
        <v>0</v>
      </c>
      <c r="W78" s="90">
        <v>0</v>
      </c>
      <c r="X78" s="90">
        <v>0</v>
      </c>
      <c r="Y78" s="90">
        <v>0</v>
      </c>
      <c r="Z78" s="90">
        <v>0</v>
      </c>
      <c r="AA78"/>
      <c r="AB78"/>
      <c r="AC78"/>
      <c r="AD78"/>
      <c r="AE78"/>
    </row>
    <row r="79" spans="1:31" ht="15.75" x14ac:dyDescent="0.25">
      <c r="A79" s="67">
        <v>0</v>
      </c>
      <c r="B79" s="91"/>
      <c r="C79" s="91"/>
      <c r="D79" s="35">
        <v>0</v>
      </c>
      <c r="E79" s="69"/>
      <c r="F79" s="35">
        <v>0</v>
      </c>
      <c r="G79" s="69"/>
      <c r="H79" s="35">
        <v>0</v>
      </c>
      <c r="I79" s="69"/>
      <c r="J79" s="35">
        <v>0</v>
      </c>
      <c r="K79" s="70"/>
      <c r="L79" s="35">
        <v>0</v>
      </c>
      <c r="M79" s="43"/>
      <c r="N79" s="35">
        <v>0</v>
      </c>
      <c r="O79"/>
      <c r="P79" s="44">
        <v>0</v>
      </c>
      <c r="Q79" s="44">
        <v>0</v>
      </c>
      <c r="R79" s="44">
        <v>0</v>
      </c>
      <c r="S79" s="44">
        <v>0</v>
      </c>
      <c r="T79" s="44">
        <v>0</v>
      </c>
      <c r="U79"/>
      <c r="V79" s="90">
        <v>0</v>
      </c>
      <c r="W79" s="90">
        <v>0</v>
      </c>
      <c r="X79" s="90">
        <v>0</v>
      </c>
      <c r="Y79" s="90">
        <v>0</v>
      </c>
      <c r="Z79" s="90">
        <v>0</v>
      </c>
      <c r="AA79"/>
      <c r="AB79"/>
      <c r="AC79"/>
      <c r="AD79"/>
      <c r="AE79"/>
    </row>
    <row r="80" spans="1:31" ht="15.75" x14ac:dyDescent="0.25">
      <c r="A80" s="67">
        <v>0</v>
      </c>
      <c r="B80" s="91"/>
      <c r="C80" s="91"/>
      <c r="D80" s="35">
        <v>0</v>
      </c>
      <c r="E80" s="37"/>
      <c r="F80" s="35">
        <v>0</v>
      </c>
      <c r="G80" s="37"/>
      <c r="H80" s="35">
        <v>0</v>
      </c>
      <c r="I80" s="37"/>
      <c r="J80" s="35">
        <v>0</v>
      </c>
      <c r="K80" s="38"/>
      <c r="L80" s="35">
        <v>0</v>
      </c>
      <c r="M80" s="38"/>
      <c r="N80" s="35">
        <v>0</v>
      </c>
      <c r="P80" s="44">
        <v>0</v>
      </c>
      <c r="Q80" s="44">
        <v>0</v>
      </c>
      <c r="R80" s="44">
        <v>0</v>
      </c>
      <c r="S80" s="44">
        <v>0</v>
      </c>
      <c r="T80" s="44">
        <v>0</v>
      </c>
      <c r="V80" s="90">
        <v>0</v>
      </c>
      <c r="W80" s="90">
        <v>0</v>
      </c>
      <c r="X80" s="90">
        <v>0</v>
      </c>
      <c r="Y80" s="90">
        <v>0</v>
      </c>
      <c r="Z80" s="90">
        <v>0</v>
      </c>
      <c r="AA80"/>
      <c r="AB80"/>
      <c r="AC80"/>
      <c r="AD80"/>
      <c r="AE80"/>
    </row>
    <row r="81" spans="1:31" ht="15.75" x14ac:dyDescent="0.25">
      <c r="A81" s="67">
        <v>0</v>
      </c>
      <c r="D81" s="35">
        <v>0</v>
      </c>
      <c r="E81" s="69"/>
      <c r="F81" s="35">
        <v>0</v>
      </c>
      <c r="G81" s="69"/>
      <c r="H81" s="35">
        <v>0</v>
      </c>
      <c r="I81" s="69"/>
      <c r="J81" s="35">
        <v>0</v>
      </c>
      <c r="K81" s="70"/>
      <c r="L81" s="35">
        <v>0</v>
      </c>
      <c r="M81" s="43"/>
      <c r="N81" s="35">
        <v>0</v>
      </c>
      <c r="O81"/>
      <c r="P81" s="44">
        <v>0</v>
      </c>
      <c r="Q81" s="44">
        <v>0</v>
      </c>
      <c r="R81" s="44">
        <v>0</v>
      </c>
      <c r="S81" s="44">
        <v>0</v>
      </c>
      <c r="T81" s="44">
        <v>0</v>
      </c>
      <c r="U81"/>
      <c r="V81" s="90">
        <v>0</v>
      </c>
      <c r="W81" s="90">
        <v>0</v>
      </c>
      <c r="X81" s="90">
        <v>0</v>
      </c>
      <c r="Y81" s="90">
        <v>0</v>
      </c>
      <c r="Z81" s="90">
        <v>0</v>
      </c>
    </row>
    <row r="82" spans="1:31" ht="15.75" x14ac:dyDescent="0.25">
      <c r="A82" s="92" t="s">
        <v>55</v>
      </c>
      <c r="B82" s="91"/>
      <c r="C82" s="91"/>
      <c r="D82" s="35">
        <v>0</v>
      </c>
      <c r="E82" s="69"/>
      <c r="F82" s="35">
        <v>0</v>
      </c>
      <c r="G82" s="69"/>
      <c r="H82" s="35">
        <v>0</v>
      </c>
      <c r="I82" s="69"/>
      <c r="J82" s="35">
        <v>0</v>
      </c>
      <c r="K82" s="70"/>
      <c r="L82" s="35">
        <v>0</v>
      </c>
      <c r="M82" s="43"/>
      <c r="N82" s="35">
        <v>0</v>
      </c>
      <c r="O82"/>
      <c r="P82" s="44">
        <v>0</v>
      </c>
      <c r="Q82" s="44">
        <v>0</v>
      </c>
      <c r="R82" s="44">
        <v>0</v>
      </c>
      <c r="S82" s="44">
        <v>0</v>
      </c>
      <c r="T82" s="44">
        <v>0</v>
      </c>
      <c r="U82"/>
      <c r="V82" s="90">
        <v>0</v>
      </c>
      <c r="W82" s="90">
        <v>0</v>
      </c>
      <c r="X82" s="90">
        <v>0</v>
      </c>
      <c r="Y82" s="90">
        <v>0</v>
      </c>
      <c r="Z82" s="90">
        <v>0</v>
      </c>
      <c r="AA82"/>
      <c r="AB82"/>
      <c r="AC82"/>
      <c r="AD82"/>
      <c r="AE82"/>
    </row>
    <row r="83" spans="1:31" ht="15.75" x14ac:dyDescent="0.25">
      <c r="A83" s="67" t="s">
        <v>56</v>
      </c>
      <c r="B83" s="91"/>
      <c r="C83" s="91"/>
      <c r="D83" s="35">
        <v>0</v>
      </c>
      <c r="E83" s="69"/>
      <c r="F83" s="35">
        <v>1500</v>
      </c>
      <c r="G83" s="69"/>
      <c r="H83" s="35">
        <v>1530</v>
      </c>
      <c r="I83" s="69"/>
      <c r="J83" s="35">
        <v>1560.6</v>
      </c>
      <c r="K83" s="70"/>
      <c r="L83" s="35">
        <v>1591.8119999999999</v>
      </c>
      <c r="M83" s="43"/>
      <c r="N83" s="35">
        <v>1623.64824</v>
      </c>
      <c r="O83"/>
      <c r="P83" s="44">
        <v>9.1821503267890223E-4</v>
      </c>
      <c r="Q83" s="44">
        <v>1.030571970364732E-3</v>
      </c>
      <c r="R83" s="44">
        <v>9.7084045166053736E-4</v>
      </c>
      <c r="S83" s="44">
        <v>9.7359134783490682E-4</v>
      </c>
      <c r="T83" s="44">
        <v>9.7782468950488219E-4</v>
      </c>
      <c r="U83"/>
      <c r="V83" s="90">
        <v>12</v>
      </c>
      <c r="W83" s="90">
        <v>10.551724137931034</v>
      </c>
      <c r="X83" s="90">
        <v>9.4581818181818171</v>
      </c>
      <c r="Y83" s="90">
        <v>9.6473454545454533</v>
      </c>
      <c r="Z83" s="90">
        <v>9.8402923636363635</v>
      </c>
      <c r="AA83"/>
      <c r="AB83"/>
      <c r="AC83"/>
      <c r="AD83"/>
      <c r="AE83"/>
    </row>
    <row r="84" spans="1:31" ht="15.75" x14ac:dyDescent="0.25">
      <c r="A84" s="67" t="s">
        <v>57</v>
      </c>
      <c r="B84" s="91"/>
      <c r="C84" s="91"/>
      <c r="D84" s="35">
        <v>0</v>
      </c>
      <c r="E84" s="69"/>
      <c r="F84" s="35">
        <v>14849.999999999998</v>
      </c>
      <c r="G84" s="69"/>
      <c r="H84" s="35">
        <v>15911.999999999998</v>
      </c>
      <c r="I84" s="69"/>
      <c r="J84" s="35">
        <v>17010.539999999997</v>
      </c>
      <c r="K84" s="70"/>
      <c r="L84" s="35">
        <v>17350.750799999998</v>
      </c>
      <c r="M84" s="43"/>
      <c r="N84" s="35">
        <v>17697.765815999999</v>
      </c>
      <c r="O84"/>
      <c r="P84" s="44">
        <v>9.0903288235211314E-3</v>
      </c>
      <c r="Q84" s="44">
        <v>1.0717948491793212E-2</v>
      </c>
      <c r="R84" s="44">
        <v>1.0582160923099855E-2</v>
      </c>
      <c r="S84" s="44">
        <v>1.0612145691400484E-2</v>
      </c>
      <c r="T84" s="44">
        <v>1.0658289115603216E-2</v>
      </c>
      <c r="U84"/>
      <c r="V84" s="90">
        <v>118.79999999999998</v>
      </c>
      <c r="W84" s="90">
        <v>109.73793103448274</v>
      </c>
      <c r="X84" s="90">
        <v>103.0941818181818</v>
      </c>
      <c r="Y84" s="90">
        <v>105.15606545454544</v>
      </c>
      <c r="Z84" s="90">
        <v>107.25918676363636</v>
      </c>
      <c r="AA84"/>
      <c r="AB84"/>
      <c r="AC84"/>
      <c r="AD84"/>
      <c r="AE84"/>
    </row>
    <row r="85" spans="1:31" ht="15.75" x14ac:dyDescent="0.25">
      <c r="A85" s="67" t="s">
        <v>58</v>
      </c>
      <c r="B85" s="91"/>
      <c r="C85" s="91"/>
      <c r="D85" s="35">
        <v>0</v>
      </c>
      <c r="E85" s="69"/>
      <c r="F85" s="35">
        <v>0</v>
      </c>
      <c r="G85" s="69"/>
      <c r="H85" s="35">
        <v>0</v>
      </c>
      <c r="I85" s="69"/>
      <c r="J85" s="35">
        <v>0</v>
      </c>
      <c r="K85" s="70"/>
      <c r="L85" s="35">
        <v>0</v>
      </c>
      <c r="M85" s="43"/>
      <c r="N85" s="35">
        <v>0</v>
      </c>
      <c r="O85"/>
      <c r="P85" s="44">
        <v>0</v>
      </c>
      <c r="Q85" s="44">
        <v>0</v>
      </c>
      <c r="R85" s="44">
        <v>0</v>
      </c>
      <c r="S85" s="44">
        <v>0</v>
      </c>
      <c r="T85" s="44">
        <v>0</v>
      </c>
      <c r="U85"/>
      <c r="V85" s="90">
        <v>0</v>
      </c>
      <c r="W85" s="90">
        <v>0</v>
      </c>
      <c r="X85" s="90">
        <v>0</v>
      </c>
      <c r="Y85" s="90">
        <v>0</v>
      </c>
      <c r="Z85" s="90">
        <v>0</v>
      </c>
      <c r="AA85"/>
      <c r="AB85"/>
      <c r="AC85"/>
      <c r="AD85"/>
      <c r="AE85"/>
    </row>
    <row r="86" spans="1:31" ht="15.75" x14ac:dyDescent="0.25">
      <c r="A86" s="67" t="s">
        <v>59</v>
      </c>
      <c r="B86" s="91"/>
      <c r="C86" s="91"/>
      <c r="D86" s="35">
        <v>0</v>
      </c>
      <c r="E86" s="69"/>
      <c r="F86" s="35">
        <v>3250</v>
      </c>
      <c r="G86" s="69"/>
      <c r="H86" s="35">
        <v>3575</v>
      </c>
      <c r="I86" s="69"/>
      <c r="J86" s="35">
        <v>3900</v>
      </c>
      <c r="K86" s="70"/>
      <c r="L86" s="35">
        <v>3900</v>
      </c>
      <c r="M86" s="43"/>
      <c r="N86" s="35">
        <v>3900</v>
      </c>
      <c r="O86"/>
      <c r="P86" s="44">
        <v>1.9894659041376217E-3</v>
      </c>
      <c r="Q86" s="44">
        <v>2.4080358131071352E-3</v>
      </c>
      <c r="R86" s="44">
        <v>2.4261679876176443E-3</v>
      </c>
      <c r="S86" s="44">
        <v>2.3853358666451421E-3</v>
      </c>
      <c r="T86" s="44">
        <v>2.3487330538226928E-3</v>
      </c>
      <c r="U86"/>
      <c r="V86" s="90">
        <v>26</v>
      </c>
      <c r="W86" s="90">
        <v>24.655172413793103</v>
      </c>
      <c r="X86" s="90">
        <v>23.636363636363637</v>
      </c>
      <c r="Y86" s="90">
        <v>23.636363636363637</v>
      </c>
      <c r="Z86" s="90">
        <v>23.636363636363637</v>
      </c>
      <c r="AA86"/>
      <c r="AB86"/>
      <c r="AC86"/>
      <c r="AD86"/>
      <c r="AE86"/>
    </row>
    <row r="87" spans="1:31" ht="15.75" x14ac:dyDescent="0.25">
      <c r="A87" s="67">
        <v>0</v>
      </c>
      <c r="B87" s="91"/>
      <c r="C87" s="91"/>
      <c r="D87" s="35">
        <v>0</v>
      </c>
      <c r="E87" s="69"/>
      <c r="F87" s="35">
        <v>0</v>
      </c>
      <c r="G87" s="69"/>
      <c r="H87" s="35">
        <v>0</v>
      </c>
      <c r="I87" s="69"/>
      <c r="J87" s="35">
        <v>0</v>
      </c>
      <c r="K87" s="70"/>
      <c r="L87" s="35">
        <v>0</v>
      </c>
      <c r="M87" s="43"/>
      <c r="N87" s="35">
        <v>0</v>
      </c>
      <c r="O87"/>
      <c r="P87" s="44">
        <v>0</v>
      </c>
      <c r="Q87" s="44">
        <v>0</v>
      </c>
      <c r="R87" s="44">
        <v>0</v>
      </c>
      <c r="S87" s="44">
        <v>0</v>
      </c>
      <c r="T87" s="44">
        <v>0</v>
      </c>
      <c r="U87"/>
      <c r="V87" s="90">
        <v>0</v>
      </c>
      <c r="W87" s="90">
        <v>0</v>
      </c>
      <c r="X87" s="90">
        <v>0</v>
      </c>
      <c r="Y87" s="90">
        <v>0</v>
      </c>
      <c r="Z87" s="90">
        <v>0</v>
      </c>
      <c r="AA87"/>
      <c r="AB87"/>
      <c r="AC87"/>
      <c r="AD87"/>
      <c r="AE87"/>
    </row>
    <row r="88" spans="1:31" ht="15.75" x14ac:dyDescent="0.25">
      <c r="A88" s="67">
        <v>0</v>
      </c>
      <c r="B88" s="91"/>
      <c r="C88" s="91"/>
      <c r="D88" s="35">
        <v>0</v>
      </c>
      <c r="E88" s="69"/>
      <c r="F88" s="35">
        <v>0</v>
      </c>
      <c r="G88" s="69"/>
      <c r="H88" s="35">
        <v>0</v>
      </c>
      <c r="I88" s="69"/>
      <c r="J88" s="35">
        <v>0</v>
      </c>
      <c r="K88" s="70"/>
      <c r="L88" s="35">
        <v>0</v>
      </c>
      <c r="M88" s="43"/>
      <c r="N88" s="35">
        <v>0</v>
      </c>
      <c r="O88"/>
      <c r="P88" s="44">
        <v>0</v>
      </c>
      <c r="Q88" s="44">
        <v>0</v>
      </c>
      <c r="R88" s="44">
        <v>0</v>
      </c>
      <c r="S88" s="44">
        <v>0</v>
      </c>
      <c r="T88" s="44">
        <v>0</v>
      </c>
      <c r="U88"/>
      <c r="V88" s="90">
        <v>0</v>
      </c>
      <c r="W88" s="90">
        <v>0</v>
      </c>
      <c r="X88" s="90">
        <v>0</v>
      </c>
      <c r="Y88" s="90">
        <v>0</v>
      </c>
      <c r="Z88" s="90">
        <v>0</v>
      </c>
      <c r="AA88"/>
      <c r="AB88"/>
      <c r="AC88"/>
      <c r="AD88"/>
      <c r="AE88"/>
    </row>
    <row r="89" spans="1:31" ht="15.75" x14ac:dyDescent="0.25">
      <c r="A89" s="67">
        <v>0</v>
      </c>
      <c r="B89" s="91"/>
      <c r="C89" s="91"/>
      <c r="D89" s="35">
        <v>0</v>
      </c>
      <c r="E89" s="69"/>
      <c r="F89" s="35">
        <v>0</v>
      </c>
      <c r="G89" s="69"/>
      <c r="H89" s="35">
        <v>0</v>
      </c>
      <c r="I89" s="69"/>
      <c r="J89" s="35">
        <v>0</v>
      </c>
      <c r="K89" s="70"/>
      <c r="L89" s="35">
        <v>0</v>
      </c>
      <c r="M89" s="43"/>
      <c r="N89" s="35">
        <v>0</v>
      </c>
      <c r="O89"/>
      <c r="P89" s="44">
        <v>0</v>
      </c>
      <c r="Q89" s="44">
        <v>0</v>
      </c>
      <c r="R89" s="44">
        <v>0</v>
      </c>
      <c r="S89" s="44">
        <v>0</v>
      </c>
      <c r="T89" s="44">
        <v>0</v>
      </c>
      <c r="U89"/>
      <c r="V89" s="90">
        <v>0</v>
      </c>
      <c r="W89" s="90">
        <v>0</v>
      </c>
      <c r="X89" s="90">
        <v>0</v>
      </c>
      <c r="Y89" s="90">
        <v>0</v>
      </c>
      <c r="Z89" s="90">
        <v>0</v>
      </c>
      <c r="AA89"/>
      <c r="AB89"/>
      <c r="AC89"/>
      <c r="AD89"/>
      <c r="AE89"/>
    </row>
    <row r="90" spans="1:31" ht="15.75" x14ac:dyDescent="0.25">
      <c r="A90" s="67">
        <v>0</v>
      </c>
      <c r="B90" s="91"/>
      <c r="C90" s="91"/>
      <c r="D90" s="35">
        <v>0</v>
      </c>
      <c r="E90" s="69"/>
      <c r="F90" s="35">
        <v>0</v>
      </c>
      <c r="G90" s="69"/>
      <c r="H90" s="35">
        <v>0</v>
      </c>
      <c r="I90" s="69"/>
      <c r="J90" s="35">
        <v>0</v>
      </c>
      <c r="K90" s="70"/>
      <c r="L90" s="35">
        <v>0</v>
      </c>
      <c r="M90" s="43"/>
      <c r="N90" s="35">
        <v>0</v>
      </c>
      <c r="O90"/>
      <c r="P90" s="44">
        <v>0</v>
      </c>
      <c r="Q90" s="44">
        <v>0</v>
      </c>
      <c r="R90" s="44">
        <v>0</v>
      </c>
      <c r="S90" s="44">
        <v>0</v>
      </c>
      <c r="T90" s="44">
        <v>0</v>
      </c>
      <c r="U90"/>
      <c r="V90" s="90">
        <v>0</v>
      </c>
      <c r="W90" s="90">
        <v>0</v>
      </c>
      <c r="X90" s="90">
        <v>0</v>
      </c>
      <c r="Y90" s="90">
        <v>0</v>
      </c>
      <c r="Z90" s="90">
        <v>0</v>
      </c>
      <c r="AA90"/>
      <c r="AB90"/>
      <c r="AC90"/>
      <c r="AD90"/>
      <c r="AE90"/>
    </row>
    <row r="91" spans="1:31" ht="16.5" thickBot="1" x14ac:dyDescent="0.3">
      <c r="B91" s="91"/>
      <c r="C91" s="91"/>
      <c r="D91" s="93"/>
      <c r="E91" s="69"/>
      <c r="F91" s="93"/>
      <c r="G91" s="69"/>
      <c r="H91" s="93"/>
      <c r="I91" s="69"/>
      <c r="J91" s="93"/>
      <c r="K91" s="70"/>
      <c r="L91" s="94"/>
      <c r="M91" s="43"/>
      <c r="N91" s="94"/>
      <c r="O91"/>
      <c r="P91" s="53"/>
      <c r="Q91" s="53"/>
      <c r="R91" s="53"/>
      <c r="S91" s="53"/>
      <c r="T91" s="53"/>
      <c r="U91"/>
      <c r="V91" s="37"/>
      <c r="W91" s="37"/>
      <c r="X91" s="37"/>
      <c r="Y91" s="37"/>
      <c r="Z91" s="37"/>
      <c r="AA91"/>
      <c r="AB91"/>
      <c r="AC91"/>
      <c r="AD91"/>
      <c r="AE91"/>
    </row>
    <row r="92" spans="1:31" ht="16.5" thickBot="1" x14ac:dyDescent="0.3">
      <c r="A92" s="95" t="s">
        <v>60</v>
      </c>
      <c r="B92" s="72"/>
      <c r="C92" s="72"/>
      <c r="D92" s="76">
        <v>33615</v>
      </c>
      <c r="E92" s="77"/>
      <c r="F92" s="76">
        <v>567699.125</v>
      </c>
      <c r="G92" s="77"/>
      <c r="H92" s="76">
        <v>611608.85750000004</v>
      </c>
      <c r="I92" s="77"/>
      <c r="J92" s="76">
        <v>657036.19965000008</v>
      </c>
      <c r="K92" s="78"/>
      <c r="L92" s="76">
        <v>670098.92364299984</v>
      </c>
      <c r="M92" s="58"/>
      <c r="N92" s="76">
        <v>683422.90211586002</v>
      </c>
      <c r="O92"/>
      <c r="P92" s="96">
        <v>0.34751324707577286</v>
      </c>
      <c r="Q92" s="96">
        <v>0.41196532376882183</v>
      </c>
      <c r="R92" s="96">
        <v>0.40873851135815004</v>
      </c>
      <c r="S92" s="96">
        <v>0.40984897352973132</v>
      </c>
      <c r="T92" s="96">
        <v>0.41158409229203868</v>
      </c>
      <c r="U92"/>
      <c r="V92" s="97">
        <v>4541.5930000000008</v>
      </c>
      <c r="W92" s="97">
        <v>4217.9921206896552</v>
      </c>
      <c r="X92" s="97">
        <v>3982.037573636364</v>
      </c>
      <c r="Y92" s="97">
        <v>4061.2055978363633</v>
      </c>
      <c r="Z92" s="97">
        <v>4141.9569825203635</v>
      </c>
      <c r="AA92"/>
      <c r="AB92"/>
      <c r="AC92"/>
      <c r="AD92"/>
      <c r="AE92"/>
    </row>
    <row r="93" spans="1:31" ht="16.5" thickBot="1" x14ac:dyDescent="0.3">
      <c r="A93" s="80"/>
      <c r="B93" s="68"/>
      <c r="C93" s="68"/>
      <c r="D93" s="37"/>
      <c r="E93" s="37"/>
      <c r="F93" s="37"/>
      <c r="G93" s="37"/>
      <c r="H93" s="37"/>
      <c r="I93" s="37"/>
      <c r="J93" s="37"/>
      <c r="K93" s="38"/>
      <c r="L93" s="37"/>
      <c r="M93" s="38"/>
      <c r="N93" s="37"/>
      <c r="P93" s="53"/>
      <c r="Q93" s="53"/>
      <c r="R93" s="53"/>
      <c r="S93" s="53"/>
      <c r="T93" s="53"/>
      <c r="V93" s="37"/>
      <c r="W93" s="37"/>
      <c r="X93" s="37"/>
      <c r="Y93" s="37"/>
      <c r="Z93" s="37"/>
      <c r="AA93"/>
      <c r="AB93"/>
      <c r="AC93"/>
      <c r="AD93"/>
      <c r="AE93"/>
    </row>
    <row r="94" spans="1:31" ht="18.75" thickBot="1" x14ac:dyDescent="0.3">
      <c r="A94" s="64" t="s">
        <v>61</v>
      </c>
      <c r="B94" s="85"/>
      <c r="C94" s="85"/>
      <c r="D94" s="89"/>
      <c r="E94" s="69"/>
      <c r="F94" s="89"/>
      <c r="G94" s="69"/>
      <c r="H94" s="89"/>
      <c r="I94" s="69"/>
      <c r="J94" s="89"/>
      <c r="K94" s="70"/>
      <c r="L94" s="52"/>
      <c r="M94" s="43"/>
      <c r="N94" s="52"/>
      <c r="O94"/>
      <c r="P94" s="53"/>
      <c r="Q94" s="53"/>
      <c r="R94" s="53"/>
      <c r="S94" s="53"/>
      <c r="T94" s="53"/>
      <c r="U94"/>
      <c r="V94" s="37"/>
      <c r="W94" s="37"/>
      <c r="X94" s="37"/>
      <c r="Y94" s="37"/>
      <c r="Z94" s="37"/>
      <c r="AA94"/>
      <c r="AB94"/>
      <c r="AC94"/>
      <c r="AD94"/>
      <c r="AE94"/>
    </row>
    <row r="95" spans="1:31" ht="15.75" x14ac:dyDescent="0.25">
      <c r="A95" s="67" t="s">
        <v>62</v>
      </c>
      <c r="B95" s="68"/>
      <c r="C95" s="68"/>
      <c r="D95" s="35">
        <v>0</v>
      </c>
      <c r="E95" s="69"/>
      <c r="F95" s="35">
        <v>1979.9999999999998</v>
      </c>
      <c r="G95" s="69"/>
      <c r="H95" s="35">
        <v>2121.5999999999995</v>
      </c>
      <c r="I95" s="69"/>
      <c r="J95" s="35">
        <v>2268.0719999999997</v>
      </c>
      <c r="K95" s="70"/>
      <c r="L95" s="35">
        <v>2313.4334399999993</v>
      </c>
      <c r="M95" s="43"/>
      <c r="N95" s="35">
        <v>2359.7021087999997</v>
      </c>
      <c r="O95"/>
      <c r="P95" s="44">
        <v>1.2120438431361508E-3</v>
      </c>
      <c r="Q95" s="44">
        <v>1.4290597989057613E-3</v>
      </c>
      <c r="R95" s="44">
        <v>1.4109547897466475E-3</v>
      </c>
      <c r="S95" s="44">
        <v>1.4149527588533976E-3</v>
      </c>
      <c r="T95" s="44">
        <v>1.4211052154137619E-3</v>
      </c>
      <c r="U95"/>
      <c r="V95" s="90">
        <v>15.839999999999998</v>
      </c>
      <c r="W95" s="90">
        <v>14.63172413793103</v>
      </c>
      <c r="X95" s="90">
        <v>13.745890909090907</v>
      </c>
      <c r="Y95" s="90">
        <v>14.020808727272723</v>
      </c>
      <c r="Z95" s="90">
        <v>14.301224901818181</v>
      </c>
      <c r="AA95"/>
      <c r="AB95"/>
      <c r="AC95"/>
      <c r="AD95"/>
      <c r="AE95"/>
    </row>
    <row r="96" spans="1:31" ht="15.75" x14ac:dyDescent="0.25">
      <c r="A96" s="67" t="s">
        <v>35</v>
      </c>
      <c r="B96" s="72"/>
      <c r="C96" s="72"/>
      <c r="D96" s="35">
        <v>9899.9999999999982</v>
      </c>
      <c r="E96" s="69"/>
      <c r="F96" s="35">
        <v>500</v>
      </c>
      <c r="G96" s="69"/>
      <c r="H96" s="35">
        <v>500</v>
      </c>
      <c r="I96" s="69"/>
      <c r="J96" s="35">
        <v>0</v>
      </c>
      <c r="K96" s="70"/>
      <c r="L96" s="35">
        <v>0</v>
      </c>
      <c r="M96" s="43"/>
      <c r="N96" s="35">
        <v>0</v>
      </c>
      <c r="O96"/>
      <c r="P96" s="44">
        <v>3.060716775596341E-4</v>
      </c>
      <c r="Q96" s="44">
        <v>3.3678822560938954E-4</v>
      </c>
      <c r="R96" s="44">
        <v>0</v>
      </c>
      <c r="S96" s="44">
        <v>0</v>
      </c>
      <c r="T96" s="44">
        <v>0</v>
      </c>
      <c r="U96"/>
      <c r="V96" s="90">
        <v>4</v>
      </c>
      <c r="W96" s="90">
        <v>3.4482758620689653</v>
      </c>
      <c r="X96" s="90">
        <v>0</v>
      </c>
      <c r="Y96" s="90">
        <v>0</v>
      </c>
      <c r="Z96" s="90">
        <v>0</v>
      </c>
      <c r="AA96"/>
      <c r="AB96"/>
      <c r="AC96"/>
      <c r="AD96"/>
      <c r="AE96"/>
    </row>
    <row r="97" spans="1:31" ht="15.75" x14ac:dyDescent="0.25">
      <c r="A97" s="67" t="s">
        <v>63</v>
      </c>
      <c r="B97" s="72"/>
      <c r="C97" s="72"/>
      <c r="D97" s="35">
        <v>0</v>
      </c>
      <c r="E97" s="69"/>
      <c r="F97" s="35">
        <v>20000</v>
      </c>
      <c r="G97" s="69"/>
      <c r="H97" s="35">
        <v>20400</v>
      </c>
      <c r="I97" s="69"/>
      <c r="J97" s="35">
        <v>20808</v>
      </c>
      <c r="K97" s="70"/>
      <c r="L97" s="35">
        <v>21224.16</v>
      </c>
      <c r="M97" s="43"/>
      <c r="N97" s="35">
        <v>21648.643199999999</v>
      </c>
      <c r="O97"/>
      <c r="P97" s="44">
        <v>1.2242867102385363E-2</v>
      </c>
      <c r="Q97" s="44">
        <v>1.3740959604863092E-2</v>
      </c>
      <c r="R97" s="44">
        <v>1.2944539355473832E-2</v>
      </c>
      <c r="S97" s="44">
        <v>1.2981217971132091E-2</v>
      </c>
      <c r="T97" s="44">
        <v>1.3037662526731761E-2</v>
      </c>
      <c r="U97"/>
      <c r="V97" s="90">
        <v>160</v>
      </c>
      <c r="W97" s="90">
        <v>140.68965517241378</v>
      </c>
      <c r="X97" s="90">
        <v>126.10909090909091</v>
      </c>
      <c r="Y97" s="90">
        <v>128.63127272727272</v>
      </c>
      <c r="Z97" s="90">
        <v>131.20389818181818</v>
      </c>
      <c r="AA97"/>
      <c r="AB97"/>
      <c r="AC97"/>
      <c r="AD97"/>
      <c r="AE97"/>
    </row>
    <row r="98" spans="1:31" ht="15.75" x14ac:dyDescent="0.25">
      <c r="A98" s="67" t="s">
        <v>64</v>
      </c>
      <c r="B98" s="72"/>
      <c r="C98" s="72"/>
      <c r="D98" s="35">
        <v>0</v>
      </c>
      <c r="E98" s="69"/>
      <c r="F98" s="35">
        <v>9899.9999999999982</v>
      </c>
      <c r="G98" s="69"/>
      <c r="H98" s="35">
        <v>500</v>
      </c>
      <c r="I98" s="69"/>
      <c r="J98" s="35">
        <v>500</v>
      </c>
      <c r="K98" s="70"/>
      <c r="L98" s="35">
        <v>0</v>
      </c>
      <c r="M98" s="43"/>
      <c r="N98" s="35">
        <v>0</v>
      </c>
      <c r="O98"/>
      <c r="P98" s="44">
        <v>6.060219215680754E-3</v>
      </c>
      <c r="Q98" s="44">
        <v>3.3678822560938954E-4</v>
      </c>
      <c r="R98" s="44">
        <v>3.1104717789969802E-4</v>
      </c>
      <c r="S98" s="44">
        <v>0</v>
      </c>
      <c r="T98" s="44">
        <v>0</v>
      </c>
      <c r="U98"/>
      <c r="V98" s="90">
        <v>79.199999999999989</v>
      </c>
      <c r="W98" s="90">
        <v>3.4482758620689653</v>
      </c>
      <c r="X98" s="90">
        <v>3.0303030303030303</v>
      </c>
      <c r="Y98" s="90">
        <v>0</v>
      </c>
      <c r="Z98" s="90">
        <v>0</v>
      </c>
      <c r="AA98"/>
      <c r="AB98"/>
      <c r="AC98"/>
      <c r="AD98"/>
      <c r="AE98"/>
    </row>
    <row r="99" spans="1:31" ht="15.75" x14ac:dyDescent="0.25">
      <c r="A99" s="67" t="s">
        <v>65</v>
      </c>
      <c r="B99" s="72"/>
      <c r="C99" s="72"/>
      <c r="D99" s="35">
        <v>0</v>
      </c>
      <c r="E99" s="69"/>
      <c r="F99" s="35">
        <v>4062.5</v>
      </c>
      <c r="G99" s="69"/>
      <c r="H99" s="35">
        <v>4712.5</v>
      </c>
      <c r="I99" s="69"/>
      <c r="J99" s="35">
        <v>5362.5</v>
      </c>
      <c r="K99" s="70"/>
      <c r="L99" s="35">
        <v>5362.5</v>
      </c>
      <c r="M99" s="43"/>
      <c r="N99" s="35">
        <v>5362.5</v>
      </c>
      <c r="O99"/>
      <c r="P99" s="44">
        <v>2.4868323801720267E-3</v>
      </c>
      <c r="Q99" s="44">
        <v>3.1742290263684966E-3</v>
      </c>
      <c r="R99" s="44">
        <v>3.3359809829742611E-3</v>
      </c>
      <c r="S99" s="44">
        <v>3.27983681663707E-3</v>
      </c>
      <c r="T99" s="44">
        <v>3.2295079490062026E-3</v>
      </c>
      <c r="U99"/>
      <c r="V99" s="90">
        <v>32.5</v>
      </c>
      <c r="W99" s="90">
        <v>32.5</v>
      </c>
      <c r="X99" s="90">
        <v>32.5</v>
      </c>
      <c r="Y99" s="90">
        <v>32.5</v>
      </c>
      <c r="Z99" s="90">
        <v>32.5</v>
      </c>
      <c r="AA99"/>
      <c r="AB99"/>
      <c r="AC99"/>
      <c r="AD99"/>
      <c r="AE99"/>
    </row>
    <row r="100" spans="1:31" ht="15.75" x14ac:dyDescent="0.25">
      <c r="A100" s="67" t="s">
        <v>66</v>
      </c>
      <c r="B100" s="72"/>
      <c r="C100" s="72"/>
      <c r="D100" s="35">
        <v>0</v>
      </c>
      <c r="E100" s="69"/>
      <c r="F100" s="35">
        <v>4062.5</v>
      </c>
      <c r="G100" s="69"/>
      <c r="H100" s="35">
        <v>4712.5</v>
      </c>
      <c r="I100" s="69"/>
      <c r="J100" s="35">
        <v>5362.5</v>
      </c>
      <c r="K100" s="70"/>
      <c r="L100" s="35">
        <v>5362.5</v>
      </c>
      <c r="M100" s="43"/>
      <c r="N100" s="35">
        <v>5362.5</v>
      </c>
      <c r="O100"/>
      <c r="P100" s="44">
        <v>2.4868323801720267E-3</v>
      </c>
      <c r="Q100" s="44">
        <v>3.1742290263684966E-3</v>
      </c>
      <c r="R100" s="44">
        <v>3.3359809829742611E-3</v>
      </c>
      <c r="S100" s="44">
        <v>3.27983681663707E-3</v>
      </c>
      <c r="T100" s="44">
        <v>3.2295079490062026E-3</v>
      </c>
      <c r="U100"/>
      <c r="V100" s="90">
        <v>32.5</v>
      </c>
      <c r="W100" s="90">
        <v>32.5</v>
      </c>
      <c r="X100" s="90">
        <v>32.5</v>
      </c>
      <c r="Y100" s="90">
        <v>32.5</v>
      </c>
      <c r="Z100" s="90">
        <v>32.5</v>
      </c>
      <c r="AA100"/>
      <c r="AB100"/>
      <c r="AC100"/>
      <c r="AD100"/>
      <c r="AE100"/>
    </row>
    <row r="101" spans="1:31" ht="15.75" x14ac:dyDescent="0.25">
      <c r="A101" s="67" t="s">
        <v>67</v>
      </c>
      <c r="B101" s="72"/>
      <c r="C101" s="72"/>
      <c r="D101" s="35">
        <v>0</v>
      </c>
      <c r="E101" s="69"/>
      <c r="F101" s="35">
        <v>2059.1999999999998</v>
      </c>
      <c r="G101" s="69"/>
      <c r="H101" s="35">
        <v>2206.4639999999999</v>
      </c>
      <c r="I101" s="69"/>
      <c r="J101" s="35">
        <v>2358.7948799999999</v>
      </c>
      <c r="K101" s="70"/>
      <c r="L101" s="35">
        <v>2405.9707775999996</v>
      </c>
      <c r="M101" s="43"/>
      <c r="N101" s="35">
        <v>2454.0901931519998</v>
      </c>
      <c r="O101"/>
      <c r="P101" s="44">
        <v>1.2605255968615968E-3</v>
      </c>
      <c r="Q101" s="44">
        <v>1.4862221908619922E-3</v>
      </c>
      <c r="R101" s="44">
        <v>1.4673929813365137E-3</v>
      </c>
      <c r="S101" s="44">
        <v>1.4715508692075335E-3</v>
      </c>
      <c r="T101" s="44">
        <v>1.4779494240303125E-3</v>
      </c>
      <c r="U101"/>
      <c r="V101" s="90">
        <v>16.473599999999998</v>
      </c>
      <c r="W101" s="90">
        <v>15.216993103448276</v>
      </c>
      <c r="X101" s="90">
        <v>14.295726545454546</v>
      </c>
      <c r="Y101" s="90">
        <v>14.581641076363633</v>
      </c>
      <c r="Z101" s="90">
        <v>14.873273897890908</v>
      </c>
      <c r="AA101"/>
      <c r="AB101"/>
      <c r="AC101"/>
      <c r="AD101"/>
      <c r="AE101"/>
    </row>
    <row r="102" spans="1:31" ht="15.75" x14ac:dyDescent="0.25">
      <c r="A102" s="67" t="s">
        <v>68</v>
      </c>
      <c r="B102" s="72"/>
      <c r="C102" s="72"/>
      <c r="D102" s="35">
        <v>0</v>
      </c>
      <c r="E102" s="69"/>
      <c r="F102" s="35">
        <v>3125</v>
      </c>
      <c r="G102" s="69"/>
      <c r="H102" s="35">
        <v>3697.5</v>
      </c>
      <c r="I102" s="69"/>
      <c r="J102" s="35">
        <v>4291.6499999999996</v>
      </c>
      <c r="K102" s="70"/>
      <c r="L102" s="35">
        <v>4377.4829999999993</v>
      </c>
      <c r="M102" s="43"/>
      <c r="N102" s="35">
        <v>4465.0326599999999</v>
      </c>
      <c r="O102"/>
      <c r="P102" s="44">
        <v>1.912947984747713E-3</v>
      </c>
      <c r="Q102" s="44">
        <v>2.4905489283814355E-3</v>
      </c>
      <c r="R102" s="44">
        <v>2.6698112420664778E-3</v>
      </c>
      <c r="S102" s="44">
        <v>2.6773762065459934E-3</v>
      </c>
      <c r="T102" s="44">
        <v>2.6890178961384258E-3</v>
      </c>
      <c r="U102"/>
      <c r="V102" s="90">
        <v>25</v>
      </c>
      <c r="W102" s="90">
        <v>25.5</v>
      </c>
      <c r="X102" s="90">
        <v>26.009999999999998</v>
      </c>
      <c r="Y102" s="90">
        <v>26.530199999999997</v>
      </c>
      <c r="Z102" s="90">
        <v>27.060803999999997</v>
      </c>
      <c r="AA102"/>
      <c r="AB102"/>
      <c r="AC102"/>
      <c r="AD102"/>
      <c r="AE102"/>
    </row>
    <row r="103" spans="1:31" ht="15.75" x14ac:dyDescent="0.25">
      <c r="A103" s="67" t="s">
        <v>69</v>
      </c>
      <c r="B103" s="72"/>
      <c r="C103" s="72"/>
      <c r="D103" s="35">
        <v>0</v>
      </c>
      <c r="E103" s="69"/>
      <c r="F103" s="35">
        <v>1500</v>
      </c>
      <c r="G103" s="69"/>
      <c r="H103" s="35">
        <v>1530</v>
      </c>
      <c r="I103" s="69"/>
      <c r="J103" s="35">
        <v>1560.6</v>
      </c>
      <c r="K103" s="70"/>
      <c r="L103" s="35">
        <v>1591.8119999999999</v>
      </c>
      <c r="M103" s="43"/>
      <c r="N103" s="35">
        <v>1623.64824</v>
      </c>
      <c r="O103"/>
      <c r="P103" s="44">
        <v>9.1821503267890223E-4</v>
      </c>
      <c r="Q103" s="44">
        <v>1.030571970364732E-3</v>
      </c>
      <c r="R103" s="44">
        <v>9.7084045166053736E-4</v>
      </c>
      <c r="S103" s="44">
        <v>9.7359134783490682E-4</v>
      </c>
      <c r="T103" s="44">
        <v>9.7782468950488219E-4</v>
      </c>
      <c r="U103"/>
      <c r="V103" s="90">
        <v>12</v>
      </c>
      <c r="W103" s="90">
        <v>10.551724137931034</v>
      </c>
      <c r="X103" s="90">
        <v>9.4581818181818171</v>
      </c>
      <c r="Y103" s="90">
        <v>9.6473454545454533</v>
      </c>
      <c r="Z103" s="90">
        <v>9.8402923636363635</v>
      </c>
      <c r="AA103"/>
      <c r="AB103"/>
      <c r="AC103"/>
      <c r="AD103"/>
      <c r="AE103"/>
    </row>
    <row r="104" spans="1:31" ht="15.75" x14ac:dyDescent="0.25">
      <c r="A104" s="67" t="s">
        <v>70</v>
      </c>
      <c r="B104" s="72"/>
      <c r="C104" s="72"/>
      <c r="D104" s="35">
        <v>5000</v>
      </c>
      <c r="E104" s="69"/>
      <c r="F104" s="35">
        <v>5000</v>
      </c>
      <c r="G104" s="69"/>
      <c r="H104" s="35">
        <v>5100</v>
      </c>
      <c r="I104" s="69"/>
      <c r="J104" s="35">
        <v>5202</v>
      </c>
      <c r="K104" s="70"/>
      <c r="L104" s="35">
        <v>5306.04</v>
      </c>
      <c r="M104" s="43"/>
      <c r="N104" s="35">
        <v>5412.1607999999997</v>
      </c>
      <c r="O104"/>
      <c r="P104" s="44">
        <v>3.0607167755963408E-3</v>
      </c>
      <c r="Q104" s="44">
        <v>3.4352399012157731E-3</v>
      </c>
      <c r="R104" s="44">
        <v>3.2361348388684581E-3</v>
      </c>
      <c r="S104" s="44">
        <v>3.2453044927830228E-3</v>
      </c>
      <c r="T104" s="44">
        <v>3.2594156316829402E-3</v>
      </c>
      <c r="U104"/>
      <c r="V104" s="90">
        <v>40</v>
      </c>
      <c r="W104" s="90">
        <v>35.172413793103445</v>
      </c>
      <c r="X104" s="90">
        <v>31.527272727272727</v>
      </c>
      <c r="Y104" s="90">
        <v>32.157818181818179</v>
      </c>
      <c r="Z104" s="90">
        <v>32.800974545454544</v>
      </c>
      <c r="AA104"/>
      <c r="AB104"/>
      <c r="AC104"/>
      <c r="AD104"/>
      <c r="AE104"/>
    </row>
    <row r="105" spans="1:31" ht="15.75" x14ac:dyDescent="0.25">
      <c r="A105" s="67" t="s">
        <v>71</v>
      </c>
      <c r="B105" s="72"/>
      <c r="C105" s="72"/>
      <c r="D105" s="35">
        <v>0</v>
      </c>
      <c r="E105" s="69"/>
      <c r="F105" s="35">
        <v>791.99999999999989</v>
      </c>
      <c r="G105" s="69"/>
      <c r="H105" s="35">
        <v>848.63999999999987</v>
      </c>
      <c r="I105" s="69"/>
      <c r="J105" s="35">
        <v>907.22879999999986</v>
      </c>
      <c r="K105" s="70"/>
      <c r="L105" s="35">
        <v>925.37337599999978</v>
      </c>
      <c r="M105" s="43"/>
      <c r="N105" s="35">
        <v>943.88084351999987</v>
      </c>
      <c r="O105"/>
      <c r="P105" s="44">
        <v>4.8481753725446034E-4</v>
      </c>
      <c r="Q105" s="44">
        <v>5.7162391956230461E-4</v>
      </c>
      <c r="R105" s="44">
        <v>5.6438191589865897E-4</v>
      </c>
      <c r="S105" s="44">
        <v>5.6598110354135899E-4</v>
      </c>
      <c r="T105" s="44">
        <v>5.684420861655048E-4</v>
      </c>
      <c r="U105"/>
      <c r="V105" s="90">
        <v>6.3359999999999994</v>
      </c>
      <c r="W105" s="90">
        <v>5.852689655172413</v>
      </c>
      <c r="X105" s="90">
        <v>5.498356363636363</v>
      </c>
      <c r="Y105" s="90">
        <v>5.6083234909090898</v>
      </c>
      <c r="Z105" s="90">
        <v>5.7204899607272717</v>
      </c>
      <c r="AA105"/>
      <c r="AB105"/>
      <c r="AC105"/>
      <c r="AD105"/>
      <c r="AE105"/>
    </row>
    <row r="106" spans="1:31" ht="15.75" x14ac:dyDescent="0.25">
      <c r="A106" s="67" t="s">
        <v>72</v>
      </c>
      <c r="B106" s="72"/>
      <c r="C106" s="72"/>
      <c r="D106" s="35">
        <v>30000</v>
      </c>
      <c r="E106" s="69"/>
      <c r="F106" s="35">
        <v>10000</v>
      </c>
      <c r="G106" s="69"/>
      <c r="H106" s="35">
        <v>5000</v>
      </c>
      <c r="I106" s="69"/>
      <c r="J106" s="35">
        <v>5000</v>
      </c>
      <c r="K106" s="70"/>
      <c r="L106" s="35">
        <v>5000</v>
      </c>
      <c r="M106" s="43"/>
      <c r="N106" s="35">
        <v>5000</v>
      </c>
      <c r="O106"/>
      <c r="P106" s="44">
        <v>6.1214335511926817E-3</v>
      </c>
      <c r="Q106" s="44">
        <v>3.3678822560938952E-3</v>
      </c>
      <c r="R106" s="44">
        <v>3.1104717789969798E-3</v>
      </c>
      <c r="S106" s="44">
        <v>3.0581229059553103E-3</v>
      </c>
      <c r="T106" s="44">
        <v>3.0111962228496062E-3</v>
      </c>
      <c r="U106"/>
      <c r="V106" s="90">
        <v>80</v>
      </c>
      <c r="W106" s="90">
        <v>34.482758620689658</v>
      </c>
      <c r="X106" s="90">
        <v>30.303030303030305</v>
      </c>
      <c r="Y106" s="90">
        <v>30.303030303030305</v>
      </c>
      <c r="Z106" s="90">
        <v>30.303030303030305</v>
      </c>
      <c r="AA106"/>
      <c r="AB106"/>
      <c r="AC106"/>
      <c r="AD106"/>
      <c r="AE106"/>
    </row>
    <row r="107" spans="1:31" ht="15.75" x14ac:dyDescent="0.25">
      <c r="A107" s="67">
        <v>0</v>
      </c>
      <c r="B107" s="72"/>
      <c r="C107" s="72"/>
      <c r="D107" s="35">
        <v>0</v>
      </c>
      <c r="E107" s="69"/>
      <c r="F107" s="35">
        <v>0</v>
      </c>
      <c r="G107" s="69"/>
      <c r="H107" s="35">
        <v>0</v>
      </c>
      <c r="I107" s="69"/>
      <c r="J107" s="35">
        <v>0</v>
      </c>
      <c r="K107" s="70"/>
      <c r="L107" s="35">
        <v>0</v>
      </c>
      <c r="M107" s="43"/>
      <c r="N107" s="35">
        <v>0</v>
      </c>
      <c r="O107"/>
      <c r="P107" s="44">
        <v>0</v>
      </c>
      <c r="Q107" s="44">
        <v>0</v>
      </c>
      <c r="R107" s="44">
        <v>0</v>
      </c>
      <c r="S107" s="44">
        <v>0</v>
      </c>
      <c r="T107" s="44">
        <v>0</v>
      </c>
      <c r="U107"/>
      <c r="V107" s="90">
        <v>0</v>
      </c>
      <c r="W107" s="90">
        <v>0</v>
      </c>
      <c r="X107" s="90">
        <v>0</v>
      </c>
      <c r="Y107" s="90">
        <v>0</v>
      </c>
      <c r="Z107" s="90">
        <v>0</v>
      </c>
      <c r="AA107"/>
      <c r="AB107"/>
      <c r="AC107"/>
      <c r="AD107"/>
      <c r="AE107"/>
    </row>
    <row r="108" spans="1:31" ht="15.75" x14ac:dyDescent="0.25">
      <c r="A108" s="67">
        <v>0</v>
      </c>
      <c r="B108" s="98"/>
      <c r="C108" s="98"/>
      <c r="D108" s="35">
        <v>0</v>
      </c>
      <c r="E108" s="69"/>
      <c r="F108" s="35">
        <v>0</v>
      </c>
      <c r="G108" s="69"/>
      <c r="H108" s="35">
        <v>0</v>
      </c>
      <c r="I108" s="69"/>
      <c r="J108" s="35">
        <v>0</v>
      </c>
      <c r="K108" s="70"/>
      <c r="L108" s="35">
        <v>0</v>
      </c>
      <c r="M108" s="43"/>
      <c r="N108" s="35">
        <v>0</v>
      </c>
      <c r="O108"/>
      <c r="P108" s="44">
        <v>0</v>
      </c>
      <c r="Q108" s="44">
        <v>0</v>
      </c>
      <c r="R108" s="44">
        <v>0</v>
      </c>
      <c r="S108" s="44">
        <v>0</v>
      </c>
      <c r="T108" s="44">
        <v>0</v>
      </c>
      <c r="U108"/>
      <c r="V108" s="90">
        <v>0</v>
      </c>
      <c r="W108" s="90">
        <v>0</v>
      </c>
      <c r="X108" s="90">
        <v>0</v>
      </c>
      <c r="Y108" s="90">
        <v>0</v>
      </c>
      <c r="Z108" s="90">
        <v>0</v>
      </c>
      <c r="AA108"/>
      <c r="AB108"/>
      <c r="AC108"/>
      <c r="AD108"/>
      <c r="AE108"/>
    </row>
    <row r="109" spans="1:31" ht="15.75" x14ac:dyDescent="0.25">
      <c r="A109" s="67">
        <v>0</v>
      </c>
      <c r="B109" s="98"/>
      <c r="C109" s="98"/>
      <c r="D109" s="35">
        <v>0</v>
      </c>
      <c r="E109" s="69"/>
      <c r="F109" s="35">
        <v>0</v>
      </c>
      <c r="G109" s="69"/>
      <c r="H109" s="35">
        <v>0</v>
      </c>
      <c r="I109" s="69"/>
      <c r="J109" s="35">
        <v>0</v>
      </c>
      <c r="K109" s="70"/>
      <c r="L109" s="35">
        <v>0</v>
      </c>
      <c r="M109" s="43"/>
      <c r="N109" s="35">
        <v>0</v>
      </c>
      <c r="O109"/>
      <c r="P109" s="44">
        <v>0</v>
      </c>
      <c r="Q109" s="44">
        <v>0</v>
      </c>
      <c r="R109" s="44">
        <v>0</v>
      </c>
      <c r="S109" s="44">
        <v>0</v>
      </c>
      <c r="T109" s="44">
        <v>0</v>
      </c>
      <c r="U109"/>
      <c r="V109" s="90">
        <v>0</v>
      </c>
      <c r="W109" s="90">
        <v>0</v>
      </c>
      <c r="X109" s="90">
        <v>0</v>
      </c>
      <c r="Y109" s="90">
        <v>0</v>
      </c>
      <c r="Z109" s="90">
        <v>0</v>
      </c>
      <c r="AA109"/>
      <c r="AB109"/>
      <c r="AC109"/>
      <c r="AD109"/>
      <c r="AE109"/>
    </row>
    <row r="110" spans="1:31" ht="15.75" x14ac:dyDescent="0.25">
      <c r="A110" s="67">
        <v>0</v>
      </c>
      <c r="B110" s="98"/>
      <c r="C110" s="98"/>
      <c r="D110" s="35">
        <v>0</v>
      </c>
      <c r="E110" s="69"/>
      <c r="F110" s="35">
        <v>0</v>
      </c>
      <c r="G110" s="69"/>
      <c r="H110" s="35">
        <v>0</v>
      </c>
      <c r="I110" s="69"/>
      <c r="J110" s="35">
        <v>0</v>
      </c>
      <c r="K110" s="70"/>
      <c r="L110" s="35">
        <v>0</v>
      </c>
      <c r="M110" s="43"/>
      <c r="N110" s="35">
        <v>0</v>
      </c>
      <c r="O110"/>
      <c r="P110" s="44">
        <v>0</v>
      </c>
      <c r="Q110" s="44">
        <v>0</v>
      </c>
      <c r="R110" s="44">
        <v>0</v>
      </c>
      <c r="S110" s="44">
        <v>0</v>
      </c>
      <c r="T110" s="44">
        <v>0</v>
      </c>
      <c r="U110"/>
      <c r="V110" s="90">
        <v>0</v>
      </c>
      <c r="W110" s="90">
        <v>0</v>
      </c>
      <c r="X110" s="90">
        <v>0</v>
      </c>
      <c r="Y110" s="90">
        <v>0</v>
      </c>
      <c r="Z110" s="90">
        <v>0</v>
      </c>
      <c r="AA110"/>
      <c r="AB110"/>
      <c r="AC110"/>
      <c r="AD110"/>
      <c r="AE110"/>
    </row>
    <row r="111" spans="1:31" ht="15.75" x14ac:dyDescent="0.25">
      <c r="A111" s="67">
        <v>0</v>
      </c>
      <c r="B111" s="98"/>
      <c r="C111" s="98"/>
      <c r="D111" s="35">
        <v>0</v>
      </c>
      <c r="E111" s="69"/>
      <c r="F111" s="35">
        <v>0</v>
      </c>
      <c r="G111" s="69"/>
      <c r="H111" s="35">
        <v>0</v>
      </c>
      <c r="I111" s="69"/>
      <c r="J111" s="35">
        <v>0</v>
      </c>
      <c r="K111" s="70"/>
      <c r="L111" s="35">
        <v>0</v>
      </c>
      <c r="M111" s="43"/>
      <c r="N111" s="35">
        <v>0</v>
      </c>
      <c r="O111"/>
      <c r="P111" s="44">
        <v>0</v>
      </c>
      <c r="Q111" s="44">
        <v>0</v>
      </c>
      <c r="R111" s="44">
        <v>0</v>
      </c>
      <c r="S111" s="44">
        <v>0</v>
      </c>
      <c r="T111" s="44">
        <v>0</v>
      </c>
      <c r="U111"/>
      <c r="V111" s="90">
        <v>0</v>
      </c>
      <c r="W111" s="90">
        <v>0</v>
      </c>
      <c r="X111" s="90">
        <v>0</v>
      </c>
      <c r="Y111" s="90">
        <v>0</v>
      </c>
      <c r="Z111" s="90">
        <v>0</v>
      </c>
      <c r="AA111"/>
      <c r="AB111"/>
      <c r="AC111"/>
      <c r="AD111"/>
      <c r="AE111"/>
    </row>
    <row r="112" spans="1:31" ht="15.75" x14ac:dyDescent="0.25">
      <c r="A112" s="67">
        <v>0</v>
      </c>
      <c r="B112" s="98"/>
      <c r="C112" s="98"/>
      <c r="D112" s="35">
        <v>0</v>
      </c>
      <c r="E112" s="69"/>
      <c r="F112" s="35">
        <v>0</v>
      </c>
      <c r="G112" s="69"/>
      <c r="H112" s="35">
        <v>0</v>
      </c>
      <c r="I112" s="69"/>
      <c r="J112" s="35">
        <v>0</v>
      </c>
      <c r="K112" s="70"/>
      <c r="L112" s="35">
        <v>0</v>
      </c>
      <c r="M112" s="43"/>
      <c r="N112" s="35">
        <v>0</v>
      </c>
      <c r="O112"/>
      <c r="P112" s="44">
        <v>0</v>
      </c>
      <c r="Q112" s="44">
        <v>0</v>
      </c>
      <c r="R112" s="44">
        <v>0</v>
      </c>
      <c r="S112" s="44">
        <v>0</v>
      </c>
      <c r="T112" s="44">
        <v>0</v>
      </c>
      <c r="U112"/>
      <c r="V112" s="90">
        <v>0</v>
      </c>
      <c r="W112" s="90">
        <v>0</v>
      </c>
      <c r="X112" s="90">
        <v>0</v>
      </c>
      <c r="Y112" s="90">
        <v>0</v>
      </c>
      <c r="Z112" s="90">
        <v>0</v>
      </c>
      <c r="AA112"/>
      <c r="AB112"/>
      <c r="AC112"/>
      <c r="AD112"/>
      <c r="AE112"/>
    </row>
    <row r="113" spans="1:31" ht="15.75" x14ac:dyDescent="0.25">
      <c r="A113" s="67">
        <v>0</v>
      </c>
      <c r="B113" s="98"/>
      <c r="C113" s="98"/>
      <c r="D113" s="35">
        <v>0</v>
      </c>
      <c r="E113" s="69"/>
      <c r="F113" s="35">
        <v>0</v>
      </c>
      <c r="G113" s="69"/>
      <c r="H113" s="35">
        <v>0</v>
      </c>
      <c r="I113" s="69"/>
      <c r="J113" s="35">
        <v>0</v>
      </c>
      <c r="K113" s="70"/>
      <c r="L113" s="35">
        <v>0</v>
      </c>
      <c r="M113" s="43"/>
      <c r="N113" s="35">
        <v>0</v>
      </c>
      <c r="O113"/>
      <c r="P113" s="44">
        <v>0</v>
      </c>
      <c r="Q113" s="44">
        <v>0</v>
      </c>
      <c r="R113" s="44">
        <v>0</v>
      </c>
      <c r="S113" s="44">
        <v>0</v>
      </c>
      <c r="T113" s="44">
        <v>0</v>
      </c>
      <c r="U113"/>
      <c r="V113" s="90">
        <v>0</v>
      </c>
      <c r="W113" s="90">
        <v>0</v>
      </c>
      <c r="X113" s="90">
        <v>0</v>
      </c>
      <c r="Y113" s="90">
        <v>0</v>
      </c>
      <c r="Z113" s="90">
        <v>0</v>
      </c>
      <c r="AA113"/>
      <c r="AB113"/>
      <c r="AC113"/>
      <c r="AD113"/>
      <c r="AE113"/>
    </row>
    <row r="114" spans="1:31" ht="15.75" x14ac:dyDescent="0.25">
      <c r="A114" s="99">
        <v>0</v>
      </c>
      <c r="B114" s="98"/>
      <c r="C114" s="98"/>
      <c r="D114" s="35">
        <v>0</v>
      </c>
      <c r="E114" s="69"/>
      <c r="F114" s="35">
        <v>0</v>
      </c>
      <c r="G114" s="69"/>
      <c r="H114" s="35">
        <v>0</v>
      </c>
      <c r="I114" s="69"/>
      <c r="J114" s="35">
        <v>0</v>
      </c>
      <c r="K114" s="70"/>
      <c r="L114" s="35">
        <v>0</v>
      </c>
      <c r="M114" s="43"/>
      <c r="N114" s="35">
        <v>0</v>
      </c>
      <c r="O114"/>
      <c r="P114" s="44">
        <v>0</v>
      </c>
      <c r="Q114" s="44">
        <v>0</v>
      </c>
      <c r="R114" s="44">
        <v>0</v>
      </c>
      <c r="S114" s="44">
        <v>0</v>
      </c>
      <c r="T114" s="44">
        <v>0</v>
      </c>
      <c r="U114"/>
      <c r="V114" s="90">
        <v>0</v>
      </c>
      <c r="W114" s="90">
        <v>0</v>
      </c>
      <c r="X114" s="90">
        <v>0</v>
      </c>
      <c r="Y114" s="90">
        <v>0</v>
      </c>
      <c r="Z114" s="90">
        <v>0</v>
      </c>
      <c r="AA114"/>
      <c r="AB114"/>
      <c r="AC114"/>
      <c r="AD114"/>
      <c r="AE114"/>
    </row>
    <row r="115" spans="1:31" ht="16.5" thickBot="1" x14ac:dyDescent="0.3">
      <c r="A115" s="74"/>
      <c r="B115" s="98"/>
      <c r="C115" s="98"/>
      <c r="D115" s="93"/>
      <c r="E115" s="69"/>
      <c r="F115" s="93"/>
      <c r="G115" s="69"/>
      <c r="H115" s="93"/>
      <c r="I115" s="69"/>
      <c r="J115" s="93"/>
      <c r="K115" s="70"/>
      <c r="L115" s="94"/>
      <c r="M115" s="43"/>
      <c r="N115" s="94"/>
      <c r="O115"/>
      <c r="P115" s="53"/>
      <c r="Q115" s="53"/>
      <c r="R115" s="53"/>
      <c r="S115" s="53"/>
      <c r="T115" s="53"/>
      <c r="U115"/>
      <c r="V115" s="37"/>
      <c r="W115" s="37"/>
      <c r="X115" s="37"/>
      <c r="Y115" s="37"/>
      <c r="Z115" s="37"/>
      <c r="AA115"/>
      <c r="AB115"/>
      <c r="AC115"/>
      <c r="AD115"/>
      <c r="AE115"/>
    </row>
    <row r="116" spans="1:31" ht="16.5" thickBot="1" x14ac:dyDescent="0.3">
      <c r="A116" s="95" t="s">
        <v>73</v>
      </c>
      <c r="B116" s="72"/>
      <c r="C116" s="72"/>
      <c r="D116" s="76">
        <v>44900</v>
      </c>
      <c r="E116" s="77"/>
      <c r="F116" s="76">
        <v>62981.2</v>
      </c>
      <c r="G116" s="77"/>
      <c r="H116" s="76">
        <v>51329.203999999998</v>
      </c>
      <c r="I116" s="77"/>
      <c r="J116" s="76">
        <v>53621.345679999999</v>
      </c>
      <c r="K116" s="78"/>
      <c r="L116" s="76">
        <v>53869.272593599999</v>
      </c>
      <c r="M116" s="58"/>
      <c r="N116" s="76">
        <v>54632.158045471988</v>
      </c>
      <c r="O116"/>
      <c r="P116" s="96">
        <v>3.8553523077437653E-2</v>
      </c>
      <c r="Q116" s="96">
        <v>3.4574143074204755E-2</v>
      </c>
      <c r="R116" s="96">
        <v>3.3357536497896322E-2</v>
      </c>
      <c r="S116" s="96">
        <v>3.2947771289127757E-2</v>
      </c>
      <c r="T116" s="96">
        <v>3.2901629590529599E-2</v>
      </c>
      <c r="U116"/>
      <c r="V116" s="97">
        <v>503.84959999999995</v>
      </c>
      <c r="W116" s="97">
        <v>353.99451034482757</v>
      </c>
      <c r="X116" s="97">
        <v>324.97785260606059</v>
      </c>
      <c r="Y116" s="97">
        <v>326.48043996121214</v>
      </c>
      <c r="Z116" s="97">
        <v>331.10398815437571</v>
      </c>
      <c r="AA116"/>
      <c r="AB116"/>
      <c r="AC116"/>
      <c r="AD116"/>
      <c r="AE116"/>
    </row>
    <row r="117" spans="1:31" ht="16.5" thickBot="1" x14ac:dyDescent="0.3">
      <c r="A117" s="100"/>
      <c r="B117" s="68"/>
      <c r="C117" s="68"/>
      <c r="D117" s="37"/>
      <c r="E117" s="37"/>
      <c r="F117" s="37"/>
      <c r="G117" s="37"/>
      <c r="H117" s="37"/>
      <c r="I117" s="37"/>
      <c r="J117" s="37"/>
      <c r="K117" s="38"/>
      <c r="L117" s="37"/>
      <c r="M117" s="38"/>
      <c r="N117" s="37"/>
      <c r="P117" s="53"/>
      <c r="Q117" s="53"/>
      <c r="R117" s="53"/>
      <c r="S117" s="53"/>
      <c r="T117" s="53"/>
      <c r="V117" s="37"/>
      <c r="W117" s="37"/>
      <c r="X117" s="37"/>
      <c r="Y117" s="37"/>
      <c r="Z117" s="37"/>
      <c r="AA117"/>
      <c r="AB117"/>
      <c r="AC117"/>
      <c r="AD117"/>
      <c r="AE117"/>
    </row>
    <row r="118" spans="1:31" ht="18.75" thickBot="1" x14ac:dyDescent="0.3">
      <c r="A118" s="64" t="s">
        <v>74</v>
      </c>
      <c r="B118" s="101"/>
      <c r="C118" s="101"/>
      <c r="D118" s="93"/>
      <c r="E118" s="69"/>
      <c r="F118" s="93"/>
      <c r="G118" s="69"/>
      <c r="H118" s="93"/>
      <c r="I118" s="69"/>
      <c r="J118" s="93"/>
      <c r="K118" s="70"/>
      <c r="L118" s="93"/>
      <c r="M118" s="43"/>
      <c r="N118" s="93"/>
      <c r="O118"/>
      <c r="P118" s="53"/>
      <c r="Q118" s="53"/>
      <c r="R118" s="53"/>
      <c r="S118" s="53"/>
      <c r="T118" s="53"/>
      <c r="U118"/>
      <c r="V118" s="37"/>
      <c r="W118" s="37"/>
      <c r="X118" s="37"/>
      <c r="Y118" s="37"/>
      <c r="Z118" s="37"/>
      <c r="AA118"/>
      <c r="AB118"/>
      <c r="AC118"/>
      <c r="AD118"/>
      <c r="AE118"/>
    </row>
    <row r="119" spans="1:31" ht="18.75" customHeight="1" x14ac:dyDescent="0.25">
      <c r="A119" s="67" t="s">
        <v>75</v>
      </c>
      <c r="B119" s="68"/>
      <c r="C119" s="68"/>
      <c r="D119" s="35">
        <v>0</v>
      </c>
      <c r="E119" s="69"/>
      <c r="F119" s="35">
        <v>188000</v>
      </c>
      <c r="G119" s="69"/>
      <c r="H119" s="35">
        <v>188000</v>
      </c>
      <c r="I119" s="69"/>
      <c r="J119" s="35">
        <v>188000</v>
      </c>
      <c r="K119" s="70"/>
      <c r="L119" s="35">
        <v>188000</v>
      </c>
      <c r="M119" s="43"/>
      <c r="N119" s="35">
        <v>188000</v>
      </c>
      <c r="O119"/>
      <c r="P119" s="44">
        <v>0.11508295076242242</v>
      </c>
      <c r="Q119" s="44">
        <v>0.12663237282913045</v>
      </c>
      <c r="R119" s="44">
        <v>0.11695373889028644</v>
      </c>
      <c r="S119" s="44">
        <v>0.11498542126391967</v>
      </c>
      <c r="T119" s="44">
        <v>0.1132209779791452</v>
      </c>
      <c r="U119"/>
      <c r="V119" s="90">
        <v>1504</v>
      </c>
      <c r="W119" s="90">
        <v>1296.5517241379309</v>
      </c>
      <c r="X119" s="90">
        <v>1139.3939393939395</v>
      </c>
      <c r="Y119" s="90">
        <v>1139.3939393939395</v>
      </c>
      <c r="Z119" s="90">
        <v>1139.3939393939395</v>
      </c>
      <c r="AA119"/>
      <c r="AB119"/>
      <c r="AC119"/>
      <c r="AD119"/>
      <c r="AE119"/>
    </row>
    <row r="120" spans="1:31" ht="15.75" x14ac:dyDescent="0.25">
      <c r="A120" s="67" t="s">
        <v>76</v>
      </c>
      <c r="B120" s="72"/>
      <c r="C120" s="72"/>
      <c r="D120" s="35">
        <v>0</v>
      </c>
      <c r="E120" s="69"/>
      <c r="F120" s="35">
        <v>47000</v>
      </c>
      <c r="G120" s="69"/>
      <c r="H120" s="35">
        <v>47940</v>
      </c>
      <c r="I120" s="69"/>
      <c r="J120" s="35">
        <v>48898.8</v>
      </c>
      <c r="K120" s="70"/>
      <c r="L120" s="35">
        <v>49876.775999999998</v>
      </c>
      <c r="M120" s="43"/>
      <c r="N120" s="35">
        <v>50874.311519999996</v>
      </c>
      <c r="O120"/>
      <c r="P120" s="44">
        <v>2.8770737690605605E-2</v>
      </c>
      <c r="Q120" s="44">
        <v>3.2291255071428271E-2</v>
      </c>
      <c r="R120" s="44">
        <v>3.0419667485363507E-2</v>
      </c>
      <c r="S120" s="44">
        <v>3.0505862232160414E-2</v>
      </c>
      <c r="T120" s="44">
        <v>3.0638506937819637E-2</v>
      </c>
      <c r="U120"/>
      <c r="V120" s="90">
        <v>376</v>
      </c>
      <c r="W120" s="90">
        <v>330.62068965517244</v>
      </c>
      <c r="X120" s="90">
        <v>296.35636363636365</v>
      </c>
      <c r="Y120" s="90">
        <v>302.28349090909092</v>
      </c>
      <c r="Z120" s="90">
        <v>308.32916072727272</v>
      </c>
      <c r="AA120"/>
      <c r="AB120"/>
      <c r="AC120"/>
      <c r="AD120"/>
      <c r="AE120"/>
    </row>
    <row r="121" spans="1:31" ht="15.75" x14ac:dyDescent="0.25">
      <c r="A121" s="67" t="s">
        <v>77</v>
      </c>
      <c r="B121" s="72"/>
      <c r="C121" s="72"/>
      <c r="D121" s="35">
        <v>0</v>
      </c>
      <c r="E121" s="69"/>
      <c r="F121" s="35">
        <v>23500</v>
      </c>
      <c r="G121" s="69"/>
      <c r="H121" s="35">
        <v>23970</v>
      </c>
      <c r="I121" s="69"/>
      <c r="J121" s="35">
        <v>24449.4</v>
      </c>
      <c r="K121" s="70"/>
      <c r="L121" s="35">
        <v>24938.387999999999</v>
      </c>
      <c r="M121" s="43"/>
      <c r="N121" s="35">
        <v>25437.155759999998</v>
      </c>
      <c r="O121"/>
      <c r="P121" s="44">
        <v>1.4385368845302803E-2</v>
      </c>
      <c r="Q121" s="44">
        <v>1.6145627535714135E-2</v>
      </c>
      <c r="R121" s="44">
        <v>1.5209833742681754E-2</v>
      </c>
      <c r="S121" s="44">
        <v>1.5252931116080207E-2</v>
      </c>
      <c r="T121" s="44">
        <v>1.5319253468909819E-2</v>
      </c>
      <c r="U121"/>
      <c r="V121" s="90">
        <v>188</v>
      </c>
      <c r="W121" s="90">
        <v>165.31034482758622</v>
      </c>
      <c r="X121" s="90">
        <v>148.17818181818183</v>
      </c>
      <c r="Y121" s="90">
        <v>151.14174545454546</v>
      </c>
      <c r="Z121" s="90">
        <v>154.16458036363636</v>
      </c>
      <c r="AA121"/>
      <c r="AB121"/>
      <c r="AC121"/>
      <c r="AD121"/>
      <c r="AE121"/>
    </row>
    <row r="122" spans="1:31" ht="15.75" x14ac:dyDescent="0.25">
      <c r="A122" s="67" t="s">
        <v>78</v>
      </c>
      <c r="B122" s="72"/>
      <c r="C122" s="72"/>
      <c r="D122" s="35">
        <v>0</v>
      </c>
      <c r="E122" s="69"/>
      <c r="F122" s="35">
        <v>1175</v>
      </c>
      <c r="G122" s="69"/>
      <c r="H122" s="35">
        <v>1198.5</v>
      </c>
      <c r="I122" s="69"/>
      <c r="J122" s="35">
        <v>1222.47</v>
      </c>
      <c r="K122" s="70"/>
      <c r="L122" s="35">
        <v>1246.9194</v>
      </c>
      <c r="M122" s="43"/>
      <c r="N122" s="35">
        <v>1271.857788</v>
      </c>
      <c r="O122"/>
      <c r="P122" s="44">
        <v>7.192684422651401E-4</v>
      </c>
      <c r="Q122" s="44">
        <v>8.0728137678570666E-4</v>
      </c>
      <c r="R122" s="44">
        <v>7.6049168713408766E-4</v>
      </c>
      <c r="S122" s="44">
        <v>7.6264655580401031E-4</v>
      </c>
      <c r="T122" s="44">
        <v>7.6596267344549102E-4</v>
      </c>
      <c r="U122"/>
      <c r="V122" s="90">
        <v>9.4</v>
      </c>
      <c r="W122" s="90">
        <v>8.2655172413793103</v>
      </c>
      <c r="X122" s="90">
        <v>7.4089090909090913</v>
      </c>
      <c r="Y122" s="90">
        <v>7.5570872727272729</v>
      </c>
      <c r="Z122" s="90">
        <v>7.708229018181818</v>
      </c>
      <c r="AA122"/>
      <c r="AB122"/>
      <c r="AC122"/>
      <c r="AD122"/>
      <c r="AE122"/>
    </row>
    <row r="123" spans="1:31" ht="15.75" x14ac:dyDescent="0.25">
      <c r="A123" s="67" t="s">
        <v>79</v>
      </c>
      <c r="B123" s="72"/>
      <c r="C123" s="72"/>
      <c r="D123" s="35">
        <v>0</v>
      </c>
      <c r="E123" s="69"/>
      <c r="F123" s="35">
        <v>39950</v>
      </c>
      <c r="G123" s="69"/>
      <c r="H123" s="35">
        <v>40749</v>
      </c>
      <c r="I123" s="69"/>
      <c r="J123" s="35">
        <v>41563.980000000003</v>
      </c>
      <c r="K123" s="70"/>
      <c r="L123" s="35">
        <v>42395.259599999998</v>
      </c>
      <c r="M123" s="43"/>
      <c r="N123" s="35">
        <v>43243.164791999996</v>
      </c>
      <c r="O123"/>
      <c r="P123" s="44">
        <v>2.4455127037014763E-2</v>
      </c>
      <c r="Q123" s="44">
        <v>2.7447566810714027E-2</v>
      </c>
      <c r="R123" s="44">
        <v>2.5856717362558981E-2</v>
      </c>
      <c r="S123" s="44">
        <v>2.5929982897336352E-2</v>
      </c>
      <c r="T123" s="44">
        <v>2.6042730897146694E-2</v>
      </c>
      <c r="U123"/>
      <c r="V123" s="90">
        <v>319.60000000000002</v>
      </c>
      <c r="W123" s="90">
        <v>281.02758620689656</v>
      </c>
      <c r="X123" s="90">
        <v>251.90290909090911</v>
      </c>
      <c r="Y123" s="90">
        <v>256.94096727272728</v>
      </c>
      <c r="Z123" s="90">
        <v>262.0797866181818</v>
      </c>
      <c r="AA123"/>
      <c r="AB123"/>
      <c r="AC123"/>
      <c r="AD123"/>
      <c r="AE123"/>
    </row>
    <row r="124" spans="1:31" ht="15.75" x14ac:dyDescent="0.25">
      <c r="A124" s="67" t="s">
        <v>80</v>
      </c>
      <c r="B124" s="72"/>
      <c r="C124" s="72"/>
      <c r="D124" s="35">
        <v>0</v>
      </c>
      <c r="E124" s="69"/>
      <c r="F124" s="35">
        <v>35250</v>
      </c>
      <c r="G124" s="69"/>
      <c r="H124" s="35">
        <v>35955</v>
      </c>
      <c r="I124" s="69"/>
      <c r="J124" s="35">
        <v>36674.1</v>
      </c>
      <c r="K124" s="70"/>
      <c r="L124" s="35">
        <v>37407.581999999995</v>
      </c>
      <c r="M124" s="43"/>
      <c r="N124" s="35">
        <v>38155.733639999999</v>
      </c>
      <c r="O124"/>
      <c r="P124" s="44">
        <v>2.1578053267954204E-2</v>
      </c>
      <c r="Q124" s="44">
        <v>2.4218441303571203E-2</v>
      </c>
      <c r="R124" s="44">
        <v>2.281475061402263E-2</v>
      </c>
      <c r="S124" s="44">
        <v>2.2879396674120308E-2</v>
      </c>
      <c r="T124" s="44">
        <v>2.2978880203364731E-2</v>
      </c>
      <c r="U124"/>
      <c r="V124" s="90">
        <v>282</v>
      </c>
      <c r="W124" s="90">
        <v>247.9655172413793</v>
      </c>
      <c r="X124" s="90">
        <v>222.26727272727271</v>
      </c>
      <c r="Y124" s="90">
        <v>226.71261818181816</v>
      </c>
      <c r="Z124" s="90">
        <v>231.24687054545453</v>
      </c>
      <c r="AA124"/>
      <c r="AB124"/>
      <c r="AC124"/>
      <c r="AD124"/>
      <c r="AE124"/>
    </row>
    <row r="125" spans="1:31" ht="15.75" x14ac:dyDescent="0.25">
      <c r="A125" s="67" t="s">
        <v>81</v>
      </c>
      <c r="B125" s="72"/>
      <c r="C125" s="72"/>
      <c r="D125" s="35">
        <v>0</v>
      </c>
      <c r="E125" s="69"/>
      <c r="F125" s="35">
        <v>9400</v>
      </c>
      <c r="G125" s="69"/>
      <c r="H125" s="35">
        <v>9588</v>
      </c>
      <c r="I125" s="69"/>
      <c r="J125" s="35">
        <v>9779.76</v>
      </c>
      <c r="K125" s="70"/>
      <c r="L125" s="35">
        <v>9975.3552</v>
      </c>
      <c r="M125" s="43"/>
      <c r="N125" s="35">
        <v>10174.862304</v>
      </c>
      <c r="O125"/>
      <c r="P125" s="44">
        <v>5.7541475381211208E-3</v>
      </c>
      <c r="Q125" s="44">
        <v>6.4582510142856533E-3</v>
      </c>
      <c r="R125" s="44">
        <v>6.0839334970727013E-3</v>
      </c>
      <c r="S125" s="44">
        <v>6.1011724464320825E-3</v>
      </c>
      <c r="T125" s="44">
        <v>6.1277013875639282E-3</v>
      </c>
      <c r="U125"/>
      <c r="V125" s="90">
        <v>75.2</v>
      </c>
      <c r="W125" s="90">
        <v>66.124137931034483</v>
      </c>
      <c r="X125" s="90">
        <v>59.271272727272731</v>
      </c>
      <c r="Y125" s="90">
        <v>60.456698181818183</v>
      </c>
      <c r="Z125" s="90">
        <v>61.665832145454544</v>
      </c>
      <c r="AA125"/>
      <c r="AB125"/>
      <c r="AC125"/>
      <c r="AD125"/>
      <c r="AE125"/>
    </row>
    <row r="126" spans="1:31" ht="15.75" x14ac:dyDescent="0.25">
      <c r="A126" s="67" t="s">
        <v>82</v>
      </c>
      <c r="B126" s="72"/>
      <c r="C126" s="72"/>
      <c r="D126" s="35">
        <v>0</v>
      </c>
      <c r="E126" s="69"/>
      <c r="F126" s="35">
        <v>15275</v>
      </c>
      <c r="G126" s="69"/>
      <c r="H126" s="35">
        <v>15580.5</v>
      </c>
      <c r="I126" s="69"/>
      <c r="J126" s="35">
        <v>15892.11</v>
      </c>
      <c r="K126" s="70"/>
      <c r="L126" s="35">
        <v>16209.9522</v>
      </c>
      <c r="M126" s="43"/>
      <c r="N126" s="35">
        <v>16534.151244000001</v>
      </c>
      <c r="O126"/>
      <c r="P126" s="44">
        <v>9.3504897494468206E-3</v>
      </c>
      <c r="Q126" s="44">
        <v>1.0494657898214188E-2</v>
      </c>
      <c r="R126" s="44">
        <v>9.8863919327431393E-3</v>
      </c>
      <c r="S126" s="44">
        <v>9.9144052254521338E-3</v>
      </c>
      <c r="T126" s="44">
        <v>9.9575147547913828E-3</v>
      </c>
      <c r="U126"/>
      <c r="V126" s="90">
        <v>122.2</v>
      </c>
      <c r="W126" s="90">
        <v>107.45172413793104</v>
      </c>
      <c r="X126" s="90">
        <v>96.315818181818187</v>
      </c>
      <c r="Y126" s="90">
        <v>98.242134545454547</v>
      </c>
      <c r="Z126" s="90">
        <v>100.20697723636364</v>
      </c>
      <c r="AA126"/>
      <c r="AB126"/>
      <c r="AC126"/>
      <c r="AD126"/>
      <c r="AE126"/>
    </row>
    <row r="127" spans="1:31" ht="15.75" x14ac:dyDescent="0.25">
      <c r="A127" s="67" t="s">
        <v>83</v>
      </c>
      <c r="B127" s="98"/>
      <c r="C127" s="98"/>
      <c r="D127" s="35">
        <v>0</v>
      </c>
      <c r="E127" s="69"/>
      <c r="F127" s="35">
        <v>0</v>
      </c>
      <c r="G127" s="69"/>
      <c r="H127" s="35">
        <v>0</v>
      </c>
      <c r="I127" s="69"/>
      <c r="J127" s="35">
        <v>0</v>
      </c>
      <c r="K127" s="70"/>
      <c r="L127" s="35">
        <v>0</v>
      </c>
      <c r="M127" s="43"/>
      <c r="N127" s="35">
        <v>0</v>
      </c>
      <c r="O127"/>
      <c r="P127" s="44">
        <v>0</v>
      </c>
      <c r="Q127" s="44">
        <v>0</v>
      </c>
      <c r="R127" s="44">
        <v>0</v>
      </c>
      <c r="S127" s="44">
        <v>0</v>
      </c>
      <c r="T127" s="44">
        <v>0</v>
      </c>
      <c r="U127"/>
      <c r="V127" s="90">
        <v>0</v>
      </c>
      <c r="W127" s="90">
        <v>0</v>
      </c>
      <c r="X127" s="90">
        <v>0</v>
      </c>
      <c r="Y127" s="90">
        <v>0</v>
      </c>
      <c r="Z127" s="90">
        <v>0</v>
      </c>
      <c r="AA127"/>
      <c r="AB127"/>
      <c r="AC127"/>
      <c r="AD127"/>
      <c r="AE127"/>
    </row>
    <row r="128" spans="1:31" ht="15.75" x14ac:dyDescent="0.25">
      <c r="A128" s="67" t="s">
        <v>84</v>
      </c>
      <c r="B128" s="98"/>
      <c r="C128" s="98"/>
      <c r="D128" s="35">
        <v>0</v>
      </c>
      <c r="E128" s="69"/>
      <c r="F128" s="35">
        <v>19293.065170682294</v>
      </c>
      <c r="G128" s="69"/>
      <c r="H128" s="35">
        <v>19293.065170682294</v>
      </c>
      <c r="I128" s="69"/>
      <c r="J128" s="35">
        <v>19293.065170682294</v>
      </c>
      <c r="K128" s="70"/>
      <c r="L128" s="35">
        <v>19293.065170682294</v>
      </c>
      <c r="M128" s="43"/>
      <c r="N128" s="35">
        <v>19293.065170682294</v>
      </c>
      <c r="O128"/>
      <c r="P128" s="44">
        <v>1.1810121644116156E-2</v>
      </c>
      <c r="Q128" s="44">
        <v>1.2995354370800807E-2</v>
      </c>
      <c r="R128" s="44">
        <v>1.2002106948751366E-2</v>
      </c>
      <c r="S128" s="44">
        <v>1.1800112904910424E-2</v>
      </c>
      <c r="T128" s="44">
        <v>1.1619040993829963E-2</v>
      </c>
      <c r="U128"/>
      <c r="V128" s="90">
        <v>154.34452136545835</v>
      </c>
      <c r="W128" s="90">
        <v>133.05562186677443</v>
      </c>
      <c r="X128" s="90">
        <v>116.92766770110481</v>
      </c>
      <c r="Y128" s="90">
        <v>116.92766770110481</v>
      </c>
      <c r="Z128" s="90">
        <v>116.92766770110481</v>
      </c>
      <c r="AA128"/>
      <c r="AB128"/>
      <c r="AC128"/>
      <c r="AD128"/>
      <c r="AE128"/>
    </row>
    <row r="129" spans="1:31" ht="15.75" x14ac:dyDescent="0.25">
      <c r="A129" s="67">
        <v>0</v>
      </c>
      <c r="B129" s="98"/>
      <c r="C129" s="98"/>
      <c r="D129" s="35">
        <v>0</v>
      </c>
      <c r="E129" s="69"/>
      <c r="F129" s="35">
        <v>0</v>
      </c>
      <c r="G129" s="69"/>
      <c r="H129" s="35">
        <v>0</v>
      </c>
      <c r="I129" s="69"/>
      <c r="J129" s="35">
        <v>0</v>
      </c>
      <c r="K129" s="70"/>
      <c r="L129" s="35">
        <v>0</v>
      </c>
      <c r="M129" s="43"/>
      <c r="N129" s="35">
        <v>0</v>
      </c>
      <c r="O129"/>
      <c r="P129" s="44">
        <v>0</v>
      </c>
      <c r="Q129" s="44">
        <v>0</v>
      </c>
      <c r="R129" s="44">
        <v>0</v>
      </c>
      <c r="S129" s="44">
        <v>0</v>
      </c>
      <c r="T129" s="44">
        <v>0</v>
      </c>
      <c r="U129"/>
      <c r="V129" s="90">
        <v>0</v>
      </c>
      <c r="W129" s="90">
        <v>0</v>
      </c>
      <c r="X129" s="90">
        <v>0</v>
      </c>
      <c r="Y129" s="90">
        <v>0</v>
      </c>
      <c r="Z129" s="90">
        <v>0</v>
      </c>
      <c r="AA129"/>
      <c r="AB129"/>
      <c r="AC129"/>
      <c r="AD129"/>
      <c r="AE129"/>
    </row>
    <row r="130" spans="1:31" ht="15.75" x14ac:dyDescent="0.25">
      <c r="A130" s="67">
        <v>0</v>
      </c>
      <c r="B130" s="98"/>
      <c r="C130" s="98"/>
      <c r="D130" s="35">
        <v>0</v>
      </c>
      <c r="E130" s="69"/>
      <c r="F130" s="35">
        <v>0</v>
      </c>
      <c r="G130" s="69"/>
      <c r="H130" s="35">
        <v>0</v>
      </c>
      <c r="I130" s="69"/>
      <c r="J130" s="35">
        <v>0</v>
      </c>
      <c r="K130" s="70"/>
      <c r="L130" s="35">
        <v>0</v>
      </c>
      <c r="M130" s="43"/>
      <c r="N130" s="35">
        <v>0</v>
      </c>
      <c r="O130"/>
      <c r="P130" s="44">
        <v>0</v>
      </c>
      <c r="Q130" s="44">
        <v>0</v>
      </c>
      <c r="R130" s="44">
        <v>0</v>
      </c>
      <c r="S130" s="44">
        <v>0</v>
      </c>
      <c r="T130" s="44">
        <v>0</v>
      </c>
      <c r="U130"/>
      <c r="V130" s="90">
        <v>0</v>
      </c>
      <c r="W130" s="90">
        <v>0</v>
      </c>
      <c r="X130" s="90">
        <v>0</v>
      </c>
      <c r="Y130" s="90">
        <v>0</v>
      </c>
      <c r="Z130" s="90">
        <v>0</v>
      </c>
      <c r="AA130"/>
      <c r="AB130"/>
      <c r="AC130"/>
      <c r="AD130"/>
      <c r="AE130"/>
    </row>
    <row r="131" spans="1:31" ht="15.75" x14ac:dyDescent="0.25">
      <c r="A131" s="67">
        <v>0</v>
      </c>
      <c r="B131" s="98"/>
      <c r="C131" s="98"/>
      <c r="D131" s="35">
        <v>0</v>
      </c>
      <c r="E131" s="69"/>
      <c r="F131" s="35">
        <v>0</v>
      </c>
      <c r="G131" s="69"/>
      <c r="H131" s="35">
        <v>0</v>
      </c>
      <c r="I131" s="69"/>
      <c r="J131" s="35">
        <v>0</v>
      </c>
      <c r="K131" s="70"/>
      <c r="L131" s="35">
        <v>0</v>
      </c>
      <c r="M131" s="43"/>
      <c r="N131" s="35">
        <v>0</v>
      </c>
      <c r="O131"/>
      <c r="P131" s="44">
        <v>0</v>
      </c>
      <c r="Q131" s="44">
        <v>0</v>
      </c>
      <c r="R131" s="44">
        <v>0</v>
      </c>
      <c r="S131" s="44">
        <v>0</v>
      </c>
      <c r="T131" s="44">
        <v>0</v>
      </c>
      <c r="U131"/>
      <c r="V131" s="90">
        <v>0</v>
      </c>
      <c r="W131" s="90">
        <v>0</v>
      </c>
      <c r="X131" s="90">
        <v>0</v>
      </c>
      <c r="Y131" s="90">
        <v>0</v>
      </c>
      <c r="Z131" s="90">
        <v>0</v>
      </c>
      <c r="AA131"/>
      <c r="AB131"/>
      <c r="AC131"/>
      <c r="AD131"/>
      <c r="AE131"/>
    </row>
    <row r="132" spans="1:31" ht="15.75" x14ac:dyDescent="0.25">
      <c r="A132" s="67">
        <v>0</v>
      </c>
      <c r="B132" s="98"/>
      <c r="C132" s="98"/>
      <c r="D132" s="35">
        <v>0</v>
      </c>
      <c r="E132" s="69"/>
      <c r="F132" s="35">
        <v>0</v>
      </c>
      <c r="G132" s="69"/>
      <c r="H132" s="35">
        <v>0</v>
      </c>
      <c r="I132" s="69"/>
      <c r="J132" s="35">
        <v>0</v>
      </c>
      <c r="K132" s="70"/>
      <c r="L132" s="35">
        <v>0</v>
      </c>
      <c r="M132" s="43"/>
      <c r="N132" s="35">
        <v>0</v>
      </c>
      <c r="O132"/>
      <c r="P132" s="44">
        <v>0</v>
      </c>
      <c r="Q132" s="44">
        <v>0</v>
      </c>
      <c r="R132" s="44">
        <v>0</v>
      </c>
      <c r="S132" s="44">
        <v>0</v>
      </c>
      <c r="T132" s="44">
        <v>0</v>
      </c>
      <c r="U132"/>
      <c r="V132" s="90">
        <v>0</v>
      </c>
      <c r="W132" s="90">
        <v>0</v>
      </c>
      <c r="X132" s="90">
        <v>0</v>
      </c>
      <c r="Y132" s="90">
        <v>0</v>
      </c>
      <c r="Z132" s="90">
        <v>0</v>
      </c>
      <c r="AA132"/>
      <c r="AB132"/>
      <c r="AC132"/>
      <c r="AD132"/>
      <c r="AE132"/>
    </row>
    <row r="133" spans="1:31" ht="15.75" x14ac:dyDescent="0.25">
      <c r="A133" s="67">
        <v>0</v>
      </c>
      <c r="B133" s="98"/>
      <c r="C133" s="98"/>
      <c r="D133" s="35">
        <v>0</v>
      </c>
      <c r="E133" s="69"/>
      <c r="F133" s="35">
        <v>0</v>
      </c>
      <c r="G133" s="69"/>
      <c r="H133" s="35">
        <v>0</v>
      </c>
      <c r="I133" s="69"/>
      <c r="J133" s="35">
        <v>0</v>
      </c>
      <c r="K133" s="70"/>
      <c r="L133" s="35">
        <v>0</v>
      </c>
      <c r="M133" s="43"/>
      <c r="N133" s="35">
        <v>0</v>
      </c>
      <c r="O133"/>
      <c r="P133" s="44">
        <v>0</v>
      </c>
      <c r="Q133" s="44">
        <v>0</v>
      </c>
      <c r="R133" s="44">
        <v>0</v>
      </c>
      <c r="S133" s="44">
        <v>0</v>
      </c>
      <c r="T133" s="44">
        <v>0</v>
      </c>
      <c r="U133"/>
      <c r="V133" s="90">
        <v>0</v>
      </c>
      <c r="W133" s="90">
        <v>0</v>
      </c>
      <c r="X133" s="90">
        <v>0</v>
      </c>
      <c r="Y133" s="90">
        <v>0</v>
      </c>
      <c r="Z133" s="90">
        <v>0</v>
      </c>
      <c r="AA133"/>
      <c r="AB133"/>
      <c r="AC133"/>
      <c r="AD133"/>
      <c r="AE133"/>
    </row>
    <row r="134" spans="1:31" ht="15.75" x14ac:dyDescent="0.25">
      <c r="A134" s="67">
        <v>0</v>
      </c>
      <c r="B134" s="98"/>
      <c r="C134" s="98"/>
      <c r="D134" s="35">
        <v>0</v>
      </c>
      <c r="E134" s="69"/>
      <c r="F134" s="35">
        <v>0</v>
      </c>
      <c r="G134" s="69"/>
      <c r="H134" s="35">
        <v>0</v>
      </c>
      <c r="I134" s="69"/>
      <c r="J134" s="35">
        <v>0</v>
      </c>
      <c r="K134" s="70"/>
      <c r="L134" s="35">
        <v>0</v>
      </c>
      <c r="M134" s="43"/>
      <c r="N134" s="35">
        <v>0</v>
      </c>
      <c r="O134"/>
      <c r="P134" s="44">
        <v>0</v>
      </c>
      <c r="Q134" s="44">
        <v>0</v>
      </c>
      <c r="R134" s="44">
        <v>0</v>
      </c>
      <c r="S134" s="44">
        <v>0</v>
      </c>
      <c r="T134" s="44">
        <v>0</v>
      </c>
      <c r="U134"/>
      <c r="V134" s="90">
        <v>0</v>
      </c>
      <c r="W134" s="90">
        <v>0</v>
      </c>
      <c r="X134" s="90">
        <v>0</v>
      </c>
      <c r="Y134" s="90">
        <v>0</v>
      </c>
      <c r="Z134" s="90">
        <v>0</v>
      </c>
      <c r="AA134"/>
      <c r="AB134"/>
      <c r="AC134"/>
      <c r="AD134"/>
      <c r="AE134"/>
    </row>
    <row r="135" spans="1:31" ht="15.75" x14ac:dyDescent="0.25">
      <c r="A135" s="67">
        <v>0</v>
      </c>
      <c r="B135" s="98"/>
      <c r="C135" s="98"/>
      <c r="D135" s="35">
        <v>0</v>
      </c>
      <c r="E135" s="69"/>
      <c r="F135" s="35">
        <v>0</v>
      </c>
      <c r="G135" s="69"/>
      <c r="H135" s="35">
        <v>0</v>
      </c>
      <c r="I135" s="69"/>
      <c r="J135" s="35">
        <v>0</v>
      </c>
      <c r="K135" s="70"/>
      <c r="L135" s="35">
        <v>0</v>
      </c>
      <c r="M135" s="43"/>
      <c r="N135" s="35">
        <v>0</v>
      </c>
      <c r="O135"/>
      <c r="P135" s="44">
        <v>0</v>
      </c>
      <c r="Q135" s="44">
        <v>0</v>
      </c>
      <c r="R135" s="44">
        <v>0</v>
      </c>
      <c r="S135" s="44">
        <v>0</v>
      </c>
      <c r="T135" s="44">
        <v>0</v>
      </c>
      <c r="U135"/>
      <c r="V135" s="90">
        <v>0</v>
      </c>
      <c r="W135" s="90">
        <v>0</v>
      </c>
      <c r="X135" s="90">
        <v>0</v>
      </c>
      <c r="Y135" s="90">
        <v>0</v>
      </c>
      <c r="Z135" s="90">
        <v>0</v>
      </c>
      <c r="AA135"/>
      <c r="AB135"/>
      <c r="AC135"/>
      <c r="AD135"/>
      <c r="AE135"/>
    </row>
    <row r="136" spans="1:31" ht="15.75" x14ac:dyDescent="0.25">
      <c r="A136" s="67">
        <v>0</v>
      </c>
      <c r="B136" s="98"/>
      <c r="C136" s="98"/>
      <c r="D136" s="35">
        <v>0</v>
      </c>
      <c r="E136" s="69"/>
      <c r="F136" s="35">
        <v>0</v>
      </c>
      <c r="G136" s="69"/>
      <c r="H136" s="35">
        <v>0</v>
      </c>
      <c r="I136" s="69"/>
      <c r="J136" s="35">
        <v>0</v>
      </c>
      <c r="K136" s="70"/>
      <c r="L136" s="35">
        <v>0</v>
      </c>
      <c r="M136" s="43"/>
      <c r="N136" s="35">
        <v>0</v>
      </c>
      <c r="O136"/>
      <c r="P136" s="44">
        <v>0</v>
      </c>
      <c r="Q136" s="44">
        <v>0</v>
      </c>
      <c r="R136" s="44">
        <v>0</v>
      </c>
      <c r="S136" s="44">
        <v>0</v>
      </c>
      <c r="T136" s="44">
        <v>0</v>
      </c>
      <c r="U136"/>
      <c r="V136" s="90">
        <v>0</v>
      </c>
      <c r="W136" s="90">
        <v>0</v>
      </c>
      <c r="X136" s="90">
        <v>0</v>
      </c>
      <c r="Y136" s="90">
        <v>0</v>
      </c>
      <c r="Z136" s="90">
        <v>0</v>
      </c>
      <c r="AA136"/>
      <c r="AB136"/>
      <c r="AC136"/>
      <c r="AD136"/>
      <c r="AE136"/>
    </row>
    <row r="137" spans="1:31" ht="16.5" thickBot="1" x14ac:dyDescent="0.3">
      <c r="A137" s="102"/>
      <c r="B137" s="98"/>
      <c r="C137" s="98"/>
      <c r="D137" s="93"/>
      <c r="E137" s="69"/>
      <c r="F137" s="93"/>
      <c r="G137" s="69"/>
      <c r="H137" s="93"/>
      <c r="I137" s="69"/>
      <c r="J137" s="93"/>
      <c r="K137" s="70"/>
      <c r="L137" s="94"/>
      <c r="M137" s="43"/>
      <c r="N137" s="94"/>
      <c r="O137"/>
      <c r="P137" s="53"/>
      <c r="Q137" s="53"/>
      <c r="R137" s="53"/>
      <c r="S137" s="53"/>
      <c r="T137" s="53"/>
      <c r="U137"/>
      <c r="V137" s="37"/>
      <c r="W137" s="37"/>
      <c r="X137" s="37"/>
      <c r="Y137" s="37"/>
      <c r="Z137" s="37"/>
      <c r="AA137"/>
      <c r="AB137"/>
      <c r="AC137"/>
      <c r="AD137"/>
      <c r="AE137"/>
    </row>
    <row r="138" spans="1:31" ht="16.5" thickBot="1" x14ac:dyDescent="0.3">
      <c r="A138" s="95" t="s">
        <v>85</v>
      </c>
      <c r="B138" s="98"/>
      <c r="C138" s="98"/>
      <c r="D138" s="76">
        <v>0</v>
      </c>
      <c r="E138" s="77"/>
      <c r="F138" s="76">
        <v>378843.06517068227</v>
      </c>
      <c r="G138" s="77"/>
      <c r="H138" s="76">
        <v>382274.06517068227</v>
      </c>
      <c r="I138" s="77"/>
      <c r="J138" s="76">
        <v>385773.68517068221</v>
      </c>
      <c r="K138" s="78"/>
      <c r="L138" s="76">
        <v>389343.29757068225</v>
      </c>
      <c r="M138" s="58"/>
      <c r="N138" s="76">
        <v>392984.30221868225</v>
      </c>
      <c r="O138"/>
      <c r="P138" s="96">
        <v>0.23190626497724906</v>
      </c>
      <c r="Q138" s="96">
        <v>0.25749080821064446</v>
      </c>
      <c r="R138" s="96">
        <v>0.23998763216061458</v>
      </c>
      <c r="S138" s="96">
        <v>0.23813193131621563</v>
      </c>
      <c r="T138" s="96">
        <v>0.23667056929601685</v>
      </c>
      <c r="U138"/>
      <c r="V138" s="97">
        <v>3030.7445213654578</v>
      </c>
      <c r="W138" s="97">
        <v>2636.3728632460852</v>
      </c>
      <c r="X138" s="97">
        <v>2338.0223343677717</v>
      </c>
      <c r="Y138" s="97">
        <v>2359.6563489132263</v>
      </c>
      <c r="Z138" s="97">
        <v>2381.72304374959</v>
      </c>
      <c r="AA138"/>
      <c r="AB138"/>
      <c r="AC138"/>
      <c r="AD138"/>
      <c r="AE138"/>
    </row>
    <row r="139" spans="1:31" ht="16.5" thickBot="1" x14ac:dyDescent="0.3">
      <c r="A139" s="103"/>
      <c r="B139" s="68"/>
      <c r="C139" s="68"/>
      <c r="D139" s="93"/>
      <c r="E139" s="104"/>
      <c r="F139" s="93"/>
      <c r="G139" s="104"/>
      <c r="H139" s="93"/>
      <c r="I139" s="104"/>
      <c r="J139" s="93"/>
      <c r="K139" s="105"/>
      <c r="L139" s="94"/>
      <c r="M139" s="106"/>
      <c r="N139" s="94"/>
      <c r="O139"/>
      <c r="P139" s="53"/>
      <c r="Q139" s="53"/>
      <c r="R139" s="53"/>
      <c r="S139" s="53"/>
      <c r="T139" s="53"/>
      <c r="U139"/>
      <c r="V139" s="37"/>
      <c r="W139" s="37"/>
      <c r="X139" s="37"/>
      <c r="Y139" s="37"/>
      <c r="Z139" s="37"/>
      <c r="AA139"/>
      <c r="AB139"/>
      <c r="AC139"/>
      <c r="AD139"/>
      <c r="AE139"/>
    </row>
    <row r="140" spans="1:31" ht="16.5" thickBot="1" x14ac:dyDescent="0.3">
      <c r="A140" s="107" t="s">
        <v>86</v>
      </c>
      <c r="B140" s="108"/>
      <c r="C140" s="108"/>
      <c r="D140" s="35">
        <v>0</v>
      </c>
      <c r="E140" s="77"/>
      <c r="F140" s="35">
        <v>0</v>
      </c>
      <c r="G140" s="69"/>
      <c r="H140" s="35">
        <v>0</v>
      </c>
      <c r="I140" s="69"/>
      <c r="J140" s="35">
        <v>0</v>
      </c>
      <c r="K140" s="70"/>
      <c r="L140" s="35">
        <v>0</v>
      </c>
      <c r="M140" s="43"/>
      <c r="N140" s="35">
        <v>0</v>
      </c>
      <c r="O140"/>
      <c r="P140" s="60">
        <v>0</v>
      </c>
      <c r="Q140" s="60">
        <v>0</v>
      </c>
      <c r="R140" s="60">
        <v>0</v>
      </c>
      <c r="S140" s="60">
        <v>0</v>
      </c>
      <c r="T140" s="60">
        <v>0</v>
      </c>
      <c r="U140"/>
      <c r="V140" s="79">
        <v>0</v>
      </c>
      <c r="W140" s="79">
        <v>0</v>
      </c>
      <c r="X140" s="79">
        <v>0</v>
      </c>
      <c r="Y140" s="79">
        <v>0</v>
      </c>
      <c r="Z140" s="79">
        <v>0</v>
      </c>
      <c r="AA140"/>
      <c r="AB140"/>
      <c r="AC140"/>
      <c r="AD140"/>
      <c r="AE140"/>
    </row>
    <row r="141" spans="1:31" ht="18.75" customHeight="1" thickBot="1" x14ac:dyDescent="0.3">
      <c r="A141" s="103"/>
      <c r="B141" s="68"/>
      <c r="C141" s="68"/>
      <c r="D141" s="37"/>
      <c r="E141" s="37"/>
      <c r="F141" s="37"/>
      <c r="G141" s="37"/>
      <c r="H141" s="37"/>
      <c r="I141" s="37"/>
      <c r="J141" s="37"/>
      <c r="K141" s="38"/>
      <c r="L141" s="37"/>
      <c r="M141" s="38"/>
      <c r="N141" s="37"/>
      <c r="P141" s="53"/>
      <c r="Q141" s="53"/>
      <c r="R141" s="53"/>
      <c r="S141" s="53"/>
      <c r="T141" s="53"/>
      <c r="V141" s="37"/>
      <c r="W141" s="37"/>
      <c r="X141" s="37"/>
      <c r="Y141" s="37"/>
      <c r="Z141" s="37"/>
      <c r="AA141"/>
      <c r="AB141"/>
      <c r="AC141"/>
      <c r="AD141"/>
      <c r="AE141"/>
    </row>
    <row r="142" spans="1:31" ht="18.75" thickBot="1" x14ac:dyDescent="0.3">
      <c r="A142" s="64" t="s">
        <v>87</v>
      </c>
      <c r="B142" s="108"/>
      <c r="C142" s="108"/>
      <c r="D142" s="93"/>
      <c r="E142" s="104"/>
      <c r="F142" s="93"/>
      <c r="G142" s="104"/>
      <c r="H142" s="93"/>
      <c r="I142" s="104"/>
      <c r="J142" s="93"/>
      <c r="K142" s="105"/>
      <c r="L142" s="94"/>
      <c r="M142" s="106"/>
      <c r="N142" s="94"/>
      <c r="O142"/>
      <c r="P142" s="53"/>
      <c r="Q142" s="53"/>
      <c r="R142" s="53"/>
      <c r="S142" s="53"/>
      <c r="T142" s="53"/>
      <c r="U142"/>
      <c r="V142" s="37"/>
      <c r="W142" s="37"/>
      <c r="X142" s="37"/>
      <c r="Y142" s="37"/>
      <c r="Z142" s="37"/>
      <c r="AA142"/>
      <c r="AB142"/>
      <c r="AC142"/>
      <c r="AD142"/>
      <c r="AE142"/>
    </row>
    <row r="143" spans="1:31" ht="18.75" customHeight="1" x14ac:dyDescent="0.25">
      <c r="A143" s="67" t="s">
        <v>83</v>
      </c>
      <c r="B143" s="101"/>
      <c r="C143" s="101"/>
      <c r="D143" s="35">
        <v>0</v>
      </c>
      <c r="E143" s="69"/>
      <c r="F143" s="35">
        <v>8750</v>
      </c>
      <c r="G143" s="69"/>
      <c r="H143" s="35">
        <v>10150</v>
      </c>
      <c r="I143" s="69"/>
      <c r="J143" s="35">
        <v>11550</v>
      </c>
      <c r="K143" s="70"/>
      <c r="L143" s="35">
        <v>11550</v>
      </c>
      <c r="M143" s="43"/>
      <c r="N143" s="35">
        <v>11550</v>
      </c>
      <c r="O143"/>
      <c r="P143" s="44">
        <v>5.3562543572935961E-3</v>
      </c>
      <c r="Q143" s="44">
        <v>6.8368009798706079E-3</v>
      </c>
      <c r="R143" s="44">
        <v>7.1851898094830238E-3</v>
      </c>
      <c r="S143" s="44">
        <v>7.0642639127567663E-3</v>
      </c>
      <c r="T143" s="44">
        <v>6.9558632747825904E-3</v>
      </c>
      <c r="U143"/>
      <c r="V143" s="90">
        <v>70</v>
      </c>
      <c r="W143" s="90">
        <v>70</v>
      </c>
      <c r="X143" s="90">
        <v>70</v>
      </c>
      <c r="Y143" s="90">
        <v>70</v>
      </c>
      <c r="Z143" s="90">
        <v>70</v>
      </c>
      <c r="AA143"/>
      <c r="AB143"/>
      <c r="AC143"/>
      <c r="AD143"/>
      <c r="AE143"/>
    </row>
    <row r="144" spans="1:31" ht="15.75" x14ac:dyDescent="0.25">
      <c r="A144" s="67" t="s">
        <v>88</v>
      </c>
      <c r="B144" s="72"/>
      <c r="C144" s="72"/>
      <c r="D144" s="35">
        <v>0</v>
      </c>
      <c r="E144" s="69"/>
      <c r="F144" s="35">
        <v>0</v>
      </c>
      <c r="G144" s="69"/>
      <c r="H144" s="35">
        <v>0</v>
      </c>
      <c r="I144" s="69"/>
      <c r="J144" s="35">
        <v>0</v>
      </c>
      <c r="K144" s="70"/>
      <c r="L144" s="35">
        <v>0</v>
      </c>
      <c r="M144" s="43"/>
      <c r="N144" s="35">
        <v>0</v>
      </c>
      <c r="O144"/>
      <c r="P144" s="44">
        <v>0</v>
      </c>
      <c r="Q144" s="44">
        <v>0</v>
      </c>
      <c r="R144" s="44">
        <v>0</v>
      </c>
      <c r="S144" s="44">
        <v>0</v>
      </c>
      <c r="T144" s="44">
        <v>0</v>
      </c>
      <c r="U144"/>
      <c r="V144" s="90">
        <v>0</v>
      </c>
      <c r="W144" s="90">
        <v>0</v>
      </c>
      <c r="X144" s="90">
        <v>0</v>
      </c>
      <c r="Y144" s="90">
        <v>0</v>
      </c>
      <c r="Z144" s="90">
        <v>0</v>
      </c>
      <c r="AA144"/>
      <c r="AB144"/>
      <c r="AC144"/>
      <c r="AD144"/>
      <c r="AE144"/>
    </row>
    <row r="145" spans="1:31" ht="15.75" x14ac:dyDescent="0.25">
      <c r="A145" s="67" t="s">
        <v>89</v>
      </c>
      <c r="B145" s="72"/>
      <c r="C145" s="72"/>
      <c r="D145" s="35">
        <v>0</v>
      </c>
      <c r="E145" s="69"/>
      <c r="F145" s="35">
        <v>0</v>
      </c>
      <c r="G145" s="69"/>
      <c r="H145" s="35">
        <v>0</v>
      </c>
      <c r="I145" s="69"/>
      <c r="J145" s="35">
        <v>0</v>
      </c>
      <c r="K145" s="70"/>
      <c r="L145" s="35">
        <v>0</v>
      </c>
      <c r="M145" s="43"/>
      <c r="N145" s="35">
        <v>0</v>
      </c>
      <c r="P145" s="44">
        <v>0</v>
      </c>
      <c r="Q145" s="44">
        <v>0</v>
      </c>
      <c r="R145" s="44">
        <v>0</v>
      </c>
      <c r="S145" s="44">
        <v>0</v>
      </c>
      <c r="T145" s="44">
        <v>0</v>
      </c>
      <c r="U145"/>
      <c r="V145" s="90">
        <v>0</v>
      </c>
      <c r="W145" s="90">
        <v>0</v>
      </c>
      <c r="X145" s="90">
        <v>0</v>
      </c>
      <c r="Y145" s="90">
        <v>0</v>
      </c>
      <c r="Z145" s="90">
        <v>0</v>
      </c>
      <c r="AA145"/>
      <c r="AB145"/>
      <c r="AC145"/>
      <c r="AD145"/>
      <c r="AE145"/>
    </row>
    <row r="146" spans="1:31" ht="15.75" x14ac:dyDescent="0.25">
      <c r="A146" s="67" t="s">
        <v>90</v>
      </c>
      <c r="B146" s="72"/>
      <c r="C146" s="72"/>
      <c r="D146" s="35">
        <v>0</v>
      </c>
      <c r="E146" s="69"/>
      <c r="F146" s="35">
        <v>250000</v>
      </c>
      <c r="G146" s="69"/>
      <c r="H146" s="35">
        <v>0</v>
      </c>
      <c r="I146" s="69"/>
      <c r="J146" s="35">
        <v>0</v>
      </c>
      <c r="K146" s="70"/>
      <c r="L146" s="35">
        <v>0</v>
      </c>
      <c r="M146" s="43"/>
      <c r="N146" s="35">
        <v>0</v>
      </c>
      <c r="P146" s="44">
        <v>0.15303583877981705</v>
      </c>
      <c r="Q146" s="44">
        <v>0</v>
      </c>
      <c r="R146" s="44">
        <v>0</v>
      </c>
      <c r="S146" s="44">
        <v>0</v>
      </c>
      <c r="T146" s="44">
        <v>0</v>
      </c>
      <c r="U146"/>
      <c r="V146" s="90">
        <v>2000</v>
      </c>
      <c r="W146" s="90">
        <v>0</v>
      </c>
      <c r="X146" s="90">
        <v>0</v>
      </c>
      <c r="Y146" s="90">
        <v>0</v>
      </c>
      <c r="Z146" s="90">
        <v>0</v>
      </c>
      <c r="AA146"/>
      <c r="AB146"/>
      <c r="AC146"/>
      <c r="AD146"/>
      <c r="AE146"/>
    </row>
    <row r="147" spans="1:31" ht="15.75" x14ac:dyDescent="0.25">
      <c r="A147" s="67" t="s">
        <v>91</v>
      </c>
      <c r="B147" s="72"/>
      <c r="C147" s="72"/>
      <c r="D147" s="35">
        <v>0</v>
      </c>
      <c r="E147" s="69"/>
      <c r="F147" s="35">
        <v>0</v>
      </c>
      <c r="G147" s="69"/>
      <c r="H147" s="35">
        <v>0</v>
      </c>
      <c r="I147" s="69"/>
      <c r="J147" s="35">
        <v>0</v>
      </c>
      <c r="K147" s="70"/>
      <c r="L147" s="35">
        <v>0</v>
      </c>
      <c r="M147" s="43"/>
      <c r="N147" s="35">
        <v>0</v>
      </c>
      <c r="P147" s="44">
        <v>0</v>
      </c>
      <c r="Q147" s="44">
        <v>0</v>
      </c>
      <c r="R147" s="44">
        <v>0</v>
      </c>
      <c r="S147" s="44">
        <v>0</v>
      </c>
      <c r="T147" s="44">
        <v>0</v>
      </c>
      <c r="U147"/>
      <c r="V147" s="90">
        <v>0</v>
      </c>
      <c r="W147" s="90">
        <v>0</v>
      </c>
      <c r="X147" s="90">
        <v>0</v>
      </c>
      <c r="Y147" s="90">
        <v>0</v>
      </c>
      <c r="Z147" s="90">
        <v>0</v>
      </c>
      <c r="AA147"/>
      <c r="AB147"/>
      <c r="AC147"/>
      <c r="AD147"/>
      <c r="AE147"/>
    </row>
    <row r="148" spans="1:31" ht="15.75" x14ac:dyDescent="0.25">
      <c r="A148" s="67" t="s">
        <v>92</v>
      </c>
      <c r="B148" s="72"/>
      <c r="C148" s="72"/>
      <c r="D148" s="35">
        <v>58427.177041175295</v>
      </c>
      <c r="E148" s="69"/>
      <c r="F148" s="35">
        <v>157855.8818305438</v>
      </c>
      <c r="G148" s="69"/>
      <c r="H148" s="35">
        <v>161066.84484696854</v>
      </c>
      <c r="I148" s="69"/>
      <c r="J148" s="35">
        <v>164133.87175323613</v>
      </c>
      <c r="K148" s="70"/>
      <c r="L148" s="35">
        <v>147517.13340089255</v>
      </c>
      <c r="M148" s="43"/>
      <c r="N148" s="35">
        <v>142990.83129529995</v>
      </c>
      <c r="P148" s="44">
        <v>9.6630429129059808E-2</v>
      </c>
      <c r="Q148" s="44">
        <v>0.10849083376102676</v>
      </c>
      <c r="R148" s="44">
        <v>0.10210675521319011</v>
      </c>
      <c r="S148" s="44">
        <v>9.0225104934826938E-2</v>
      </c>
      <c r="T148" s="44">
        <v>8.6114690219706497E-2</v>
      </c>
      <c r="U148"/>
      <c r="V148" s="90">
        <v>1262.8470546443505</v>
      </c>
      <c r="W148" s="90">
        <v>1110.8058265308175</v>
      </c>
      <c r="X148" s="90">
        <v>994.75073789840076</v>
      </c>
      <c r="Y148" s="90">
        <v>894.0432327326821</v>
      </c>
      <c r="Z148" s="90">
        <v>866.61109875939371</v>
      </c>
      <c r="AA148"/>
      <c r="AB148"/>
      <c r="AC148"/>
      <c r="AD148"/>
      <c r="AE148"/>
    </row>
    <row r="149" spans="1:31" ht="15.75" x14ac:dyDescent="0.25">
      <c r="A149" s="67">
        <v>0</v>
      </c>
      <c r="B149" s="72"/>
      <c r="C149" s="72"/>
      <c r="D149" s="35">
        <v>0</v>
      </c>
      <c r="E149" s="69"/>
      <c r="F149" s="35">
        <v>0</v>
      </c>
      <c r="G149" s="69"/>
      <c r="H149" s="35">
        <v>0</v>
      </c>
      <c r="I149" s="69"/>
      <c r="J149" s="35">
        <v>0</v>
      </c>
      <c r="K149" s="70"/>
      <c r="L149" s="35">
        <v>0</v>
      </c>
      <c r="M149" s="43"/>
      <c r="N149" s="35">
        <v>0</v>
      </c>
      <c r="P149" s="44">
        <v>0</v>
      </c>
      <c r="Q149" s="44">
        <v>0</v>
      </c>
      <c r="R149" s="44">
        <v>0</v>
      </c>
      <c r="S149" s="44">
        <v>0</v>
      </c>
      <c r="T149" s="44">
        <v>0</v>
      </c>
      <c r="U149"/>
      <c r="V149" s="90">
        <v>0</v>
      </c>
      <c r="W149" s="90">
        <v>0</v>
      </c>
      <c r="X149" s="90">
        <v>0</v>
      </c>
      <c r="Y149" s="90">
        <v>0</v>
      </c>
      <c r="Z149" s="90">
        <v>0</v>
      </c>
      <c r="AA149"/>
      <c r="AB149"/>
      <c r="AC149"/>
      <c r="AD149"/>
      <c r="AE149"/>
    </row>
    <row r="150" spans="1:31" ht="15.75" x14ac:dyDescent="0.25">
      <c r="A150" s="67">
        <v>0</v>
      </c>
      <c r="B150" s="72"/>
      <c r="C150" s="72"/>
      <c r="D150" s="35">
        <v>0</v>
      </c>
      <c r="E150" s="69"/>
      <c r="F150" s="35">
        <v>0</v>
      </c>
      <c r="G150" s="69"/>
      <c r="H150" s="35">
        <v>0</v>
      </c>
      <c r="I150" s="69"/>
      <c r="J150" s="35">
        <v>0</v>
      </c>
      <c r="K150" s="70"/>
      <c r="L150" s="35">
        <v>0</v>
      </c>
      <c r="M150" s="43"/>
      <c r="N150" s="35">
        <v>0</v>
      </c>
      <c r="P150" s="44">
        <v>0</v>
      </c>
      <c r="Q150" s="44">
        <v>0</v>
      </c>
      <c r="R150" s="44">
        <v>0</v>
      </c>
      <c r="S150" s="44">
        <v>0</v>
      </c>
      <c r="T150" s="44">
        <v>0</v>
      </c>
      <c r="U150"/>
      <c r="V150" s="90">
        <v>0</v>
      </c>
      <c r="W150" s="90">
        <v>0</v>
      </c>
      <c r="X150" s="90">
        <v>0</v>
      </c>
      <c r="Y150" s="90">
        <v>0</v>
      </c>
      <c r="Z150" s="90">
        <v>0</v>
      </c>
      <c r="AA150"/>
      <c r="AB150"/>
      <c r="AC150"/>
      <c r="AD150"/>
      <c r="AE150"/>
    </row>
    <row r="151" spans="1:31" ht="15.75" x14ac:dyDescent="0.25">
      <c r="A151" s="67">
        <v>0</v>
      </c>
      <c r="B151" s="72"/>
      <c r="C151" s="72"/>
      <c r="D151" s="35">
        <v>0</v>
      </c>
      <c r="E151" s="69"/>
      <c r="F151" s="35">
        <v>0</v>
      </c>
      <c r="G151" s="69"/>
      <c r="H151" s="35">
        <v>0</v>
      </c>
      <c r="I151" s="69"/>
      <c r="J151" s="35">
        <v>0</v>
      </c>
      <c r="K151" s="70"/>
      <c r="L151" s="35">
        <v>0</v>
      </c>
      <c r="M151" s="43"/>
      <c r="N151" s="35">
        <v>0</v>
      </c>
      <c r="P151" s="44">
        <v>0</v>
      </c>
      <c r="Q151" s="44">
        <v>0</v>
      </c>
      <c r="R151" s="44">
        <v>0</v>
      </c>
      <c r="S151" s="44">
        <v>0</v>
      </c>
      <c r="T151" s="44">
        <v>0</v>
      </c>
      <c r="U151"/>
      <c r="V151" s="90">
        <v>0</v>
      </c>
      <c r="W151" s="90">
        <v>0</v>
      </c>
      <c r="X151" s="90">
        <v>0</v>
      </c>
      <c r="Y151" s="90">
        <v>0</v>
      </c>
      <c r="Z151" s="90">
        <v>0</v>
      </c>
      <c r="AA151"/>
      <c r="AB151"/>
      <c r="AC151"/>
      <c r="AD151"/>
      <c r="AE151"/>
    </row>
    <row r="152" spans="1:31" ht="15.75" x14ac:dyDescent="0.25">
      <c r="A152" s="67">
        <v>0</v>
      </c>
      <c r="B152" s="72"/>
      <c r="C152" s="72"/>
      <c r="D152" s="35">
        <v>0</v>
      </c>
      <c r="E152" s="69"/>
      <c r="F152" s="35">
        <v>0</v>
      </c>
      <c r="G152" s="69"/>
      <c r="H152" s="35">
        <v>0</v>
      </c>
      <c r="I152" s="69"/>
      <c r="J152" s="35">
        <v>0</v>
      </c>
      <c r="K152" s="70"/>
      <c r="L152" s="35">
        <v>0</v>
      </c>
      <c r="M152" s="43"/>
      <c r="N152" s="35">
        <v>0</v>
      </c>
      <c r="P152" s="44">
        <v>0</v>
      </c>
      <c r="Q152" s="44">
        <v>0</v>
      </c>
      <c r="R152" s="44">
        <v>0</v>
      </c>
      <c r="S152" s="44">
        <v>0</v>
      </c>
      <c r="T152" s="44">
        <v>0</v>
      </c>
      <c r="U152"/>
      <c r="V152" s="90">
        <v>0</v>
      </c>
      <c r="W152" s="90">
        <v>0</v>
      </c>
      <c r="X152" s="90">
        <v>0</v>
      </c>
      <c r="Y152" s="90">
        <v>0</v>
      </c>
      <c r="Z152" s="90">
        <v>0</v>
      </c>
      <c r="AA152"/>
      <c r="AB152"/>
      <c r="AC152"/>
      <c r="AD152"/>
      <c r="AE152"/>
    </row>
    <row r="153" spans="1:31" ht="15.75" x14ac:dyDescent="0.25">
      <c r="A153" s="67">
        <v>0</v>
      </c>
      <c r="B153" s="72"/>
      <c r="C153" s="72"/>
      <c r="D153" s="35">
        <v>0</v>
      </c>
      <c r="E153" s="69"/>
      <c r="F153" s="35">
        <v>0</v>
      </c>
      <c r="G153" s="69"/>
      <c r="H153" s="35">
        <v>0</v>
      </c>
      <c r="I153" s="69"/>
      <c r="J153" s="35">
        <v>0</v>
      </c>
      <c r="K153" s="70"/>
      <c r="L153" s="35">
        <v>0</v>
      </c>
      <c r="M153" s="43"/>
      <c r="N153" s="35">
        <v>0</v>
      </c>
      <c r="P153" s="44">
        <v>0</v>
      </c>
      <c r="Q153" s="44">
        <v>0</v>
      </c>
      <c r="R153" s="44">
        <v>0</v>
      </c>
      <c r="S153" s="44">
        <v>0</v>
      </c>
      <c r="T153" s="44">
        <v>0</v>
      </c>
      <c r="U153"/>
      <c r="V153" s="90">
        <v>0</v>
      </c>
      <c r="W153" s="90">
        <v>0</v>
      </c>
      <c r="X153" s="90">
        <v>0</v>
      </c>
      <c r="Y153" s="90">
        <v>0</v>
      </c>
      <c r="Z153" s="90">
        <v>0</v>
      </c>
      <c r="AA153"/>
      <c r="AB153"/>
      <c r="AC153"/>
      <c r="AD153"/>
      <c r="AE153"/>
    </row>
    <row r="154" spans="1:31" ht="15.75" x14ac:dyDescent="0.25">
      <c r="A154" s="67">
        <v>0</v>
      </c>
      <c r="B154" s="98"/>
      <c r="C154" s="98"/>
      <c r="D154" s="35">
        <v>0</v>
      </c>
      <c r="E154" s="69"/>
      <c r="F154" s="35">
        <v>0</v>
      </c>
      <c r="G154" s="69"/>
      <c r="H154" s="35">
        <v>0</v>
      </c>
      <c r="I154" s="69"/>
      <c r="J154" s="35">
        <v>0</v>
      </c>
      <c r="K154" s="70"/>
      <c r="L154" s="35">
        <v>0</v>
      </c>
      <c r="M154" s="43"/>
      <c r="N154" s="35">
        <v>0</v>
      </c>
      <c r="P154" s="44">
        <v>0</v>
      </c>
      <c r="Q154" s="44">
        <v>0</v>
      </c>
      <c r="R154" s="44">
        <v>0</v>
      </c>
      <c r="S154" s="44">
        <v>0</v>
      </c>
      <c r="T154" s="44">
        <v>0</v>
      </c>
      <c r="U154"/>
      <c r="V154" s="90">
        <v>0</v>
      </c>
      <c r="W154" s="90">
        <v>0</v>
      </c>
      <c r="X154" s="90">
        <v>0</v>
      </c>
      <c r="Y154" s="90">
        <v>0</v>
      </c>
      <c r="Z154" s="90">
        <v>0</v>
      </c>
      <c r="AA154"/>
      <c r="AB154"/>
      <c r="AC154"/>
      <c r="AD154"/>
      <c r="AE154"/>
    </row>
    <row r="155" spans="1:31" ht="15.75" x14ac:dyDescent="0.25">
      <c r="A155" s="67">
        <v>0</v>
      </c>
      <c r="B155" s="98"/>
      <c r="C155" s="98"/>
      <c r="D155" s="35">
        <v>0</v>
      </c>
      <c r="E155" s="69"/>
      <c r="F155" s="35">
        <v>0</v>
      </c>
      <c r="G155" s="69"/>
      <c r="H155" s="35">
        <v>0</v>
      </c>
      <c r="I155" s="69"/>
      <c r="J155" s="35">
        <v>0</v>
      </c>
      <c r="K155" s="70"/>
      <c r="L155" s="35">
        <v>0</v>
      </c>
      <c r="M155" s="43"/>
      <c r="N155" s="35">
        <v>0</v>
      </c>
      <c r="P155" s="44">
        <v>0</v>
      </c>
      <c r="Q155" s="44">
        <v>0</v>
      </c>
      <c r="R155" s="44">
        <v>0</v>
      </c>
      <c r="S155" s="44">
        <v>0</v>
      </c>
      <c r="T155" s="44">
        <v>0</v>
      </c>
      <c r="U155"/>
      <c r="V155" s="90">
        <v>0</v>
      </c>
      <c r="W155" s="90">
        <v>0</v>
      </c>
      <c r="X155" s="90">
        <v>0</v>
      </c>
      <c r="Y155" s="90">
        <v>0</v>
      </c>
      <c r="Z155" s="90">
        <v>0</v>
      </c>
      <c r="AA155"/>
      <c r="AB155"/>
      <c r="AC155"/>
      <c r="AD155"/>
      <c r="AE155"/>
    </row>
    <row r="156" spans="1:31" ht="16.5" thickBot="1" x14ac:dyDescent="0.3">
      <c r="A156" s="74"/>
      <c r="B156" s="98"/>
      <c r="C156" s="98"/>
      <c r="D156" s="93"/>
      <c r="E156" s="69"/>
      <c r="F156" s="93"/>
      <c r="G156" s="69"/>
      <c r="H156" s="93"/>
      <c r="I156" s="69"/>
      <c r="J156" s="93"/>
      <c r="K156" s="70"/>
      <c r="L156" s="94"/>
      <c r="M156" s="43"/>
      <c r="N156" s="94"/>
      <c r="P156" s="53"/>
      <c r="Q156" s="53"/>
      <c r="R156" s="53"/>
      <c r="S156" s="53"/>
      <c r="T156" s="53"/>
      <c r="U156"/>
      <c r="V156" s="37"/>
      <c r="W156" s="37"/>
      <c r="X156" s="37"/>
      <c r="Y156" s="37"/>
      <c r="Z156" s="37"/>
      <c r="AA156"/>
      <c r="AB156"/>
      <c r="AC156"/>
      <c r="AD156"/>
      <c r="AE156"/>
    </row>
    <row r="157" spans="1:31" ht="16.5" thickBot="1" x14ac:dyDescent="0.3">
      <c r="A157" s="107" t="s">
        <v>93</v>
      </c>
      <c r="B157" s="72"/>
      <c r="C157" s="72"/>
      <c r="D157" s="76">
        <v>58427.177041175295</v>
      </c>
      <c r="E157" s="77"/>
      <c r="F157" s="76">
        <v>416605.8818305438</v>
      </c>
      <c r="G157" s="77"/>
      <c r="H157" s="76">
        <v>171216.84484696854</v>
      </c>
      <c r="I157" s="77"/>
      <c r="J157" s="76">
        <v>175683.87175323613</v>
      </c>
      <c r="K157" s="78"/>
      <c r="L157" s="76">
        <v>159067.13340089255</v>
      </c>
      <c r="M157" s="58"/>
      <c r="N157" s="76">
        <v>154540.83129529995</v>
      </c>
      <c r="O157" s="109"/>
      <c r="P157" s="96">
        <v>0.25502252226617045</v>
      </c>
      <c r="Q157" s="96">
        <v>0.11532763474089737</v>
      </c>
      <c r="R157" s="96">
        <v>0.10929194502267314</v>
      </c>
      <c r="S157" s="96">
        <v>9.7289368847583699E-2</v>
      </c>
      <c r="T157" s="96">
        <v>9.3070553494489089E-2</v>
      </c>
      <c r="U157"/>
      <c r="V157" s="97">
        <v>3332.8470546443505</v>
      </c>
      <c r="W157" s="97">
        <v>1180.8058265308175</v>
      </c>
      <c r="X157" s="97">
        <v>1064.7507378984008</v>
      </c>
      <c r="Y157" s="97">
        <v>964.0432327326821</v>
      </c>
      <c r="Z157" s="97">
        <v>936.61109875939371</v>
      </c>
      <c r="AA157"/>
      <c r="AB157"/>
      <c r="AC157"/>
      <c r="AD157"/>
      <c r="AE157"/>
    </row>
    <row r="158" spans="1:31" ht="16.5" thickBot="1" x14ac:dyDescent="0.3">
      <c r="A158" s="110"/>
      <c r="B158" s="68"/>
      <c r="C158" s="68"/>
      <c r="D158" s="37"/>
      <c r="E158" s="37"/>
      <c r="F158" s="37"/>
      <c r="G158" s="37"/>
      <c r="H158" s="37"/>
      <c r="I158" s="37"/>
      <c r="J158" s="37"/>
      <c r="K158" s="38"/>
      <c r="L158" s="37"/>
      <c r="M158" s="38"/>
      <c r="N158" s="37"/>
      <c r="P158" s="53"/>
      <c r="Q158" s="53"/>
      <c r="R158" s="53"/>
      <c r="S158" s="53"/>
      <c r="T158" s="53"/>
      <c r="V158" s="37"/>
      <c r="W158" s="37"/>
      <c r="X158" s="37"/>
      <c r="Y158" s="37"/>
      <c r="Z158" s="37"/>
      <c r="AA158"/>
      <c r="AB158"/>
      <c r="AC158"/>
      <c r="AD158"/>
      <c r="AE158"/>
    </row>
    <row r="159" spans="1:31" ht="16.5" thickBot="1" x14ac:dyDescent="0.3">
      <c r="A159" s="111" t="s">
        <v>94</v>
      </c>
      <c r="B159" s="112"/>
      <c r="C159" s="112"/>
      <c r="D159" s="76">
        <v>151067.17704117531</v>
      </c>
      <c r="E159" s="113"/>
      <c r="F159" s="76">
        <v>1633604.272001226</v>
      </c>
      <c r="G159" s="113"/>
      <c r="H159" s="76">
        <v>1484612.4715176509</v>
      </c>
      <c r="I159" s="113"/>
      <c r="J159" s="76">
        <v>1607473.1922539184</v>
      </c>
      <c r="K159" s="114"/>
      <c r="L159" s="76">
        <v>1634989.8790081746</v>
      </c>
      <c r="M159" s="115"/>
      <c r="N159" s="76">
        <v>1660469.6705113144</v>
      </c>
      <c r="P159" s="116">
        <v>1.0000000000000002</v>
      </c>
      <c r="Q159" s="116">
        <v>0.99999999999999978</v>
      </c>
      <c r="R159" s="116">
        <v>0.99999999999999989</v>
      </c>
      <c r="S159" s="116">
        <v>1.0000000000000002</v>
      </c>
      <c r="T159" s="116">
        <v>0.99999999999999978</v>
      </c>
      <c r="U159"/>
      <c r="V159" s="117">
        <v>13068.834176009808</v>
      </c>
      <c r="W159" s="117">
        <v>10238.706700121729</v>
      </c>
      <c r="X159" s="117">
        <v>9742.2617712358697</v>
      </c>
      <c r="Y159" s="117">
        <v>9909.0295697465135</v>
      </c>
      <c r="Z159" s="117">
        <v>10063.45254855342</v>
      </c>
      <c r="AA159"/>
      <c r="AB159"/>
      <c r="AC159"/>
      <c r="AD159"/>
      <c r="AE159"/>
    </row>
    <row r="160" spans="1:31" ht="16.5" thickBot="1" x14ac:dyDescent="0.3">
      <c r="A160" s="118"/>
      <c r="B160" s="119"/>
      <c r="C160" s="119"/>
      <c r="D160" s="37"/>
      <c r="E160" s="37"/>
      <c r="F160" s="37"/>
      <c r="G160" s="37"/>
      <c r="H160" s="37"/>
      <c r="I160" s="37"/>
      <c r="J160" s="37"/>
      <c r="K160" s="38"/>
      <c r="L160" s="37"/>
      <c r="M160" s="38"/>
      <c r="N160" s="37"/>
      <c r="AA160"/>
      <c r="AB160"/>
      <c r="AC160"/>
      <c r="AD160"/>
      <c r="AE160"/>
    </row>
    <row r="161" spans="1:31" ht="16.5" thickBot="1" x14ac:dyDescent="0.3">
      <c r="A161" s="120" t="s">
        <v>95</v>
      </c>
      <c r="B161" s="112"/>
      <c r="C161" s="112"/>
      <c r="D161" s="121">
        <v>8932.8229588246904</v>
      </c>
      <c r="E161" s="122"/>
      <c r="F161" s="121">
        <v>293417.16425595339</v>
      </c>
      <c r="G161" s="122"/>
      <c r="H161" s="121">
        <v>264614.08757441118</v>
      </c>
      <c r="I161" s="113"/>
      <c r="J161" s="121">
        <v>255470.14022414689</v>
      </c>
      <c r="K161" s="114"/>
      <c r="L161" s="121">
        <v>229224.09219945199</v>
      </c>
      <c r="M161" s="123"/>
      <c r="N161" s="121">
        <v>207590.35220046458</v>
      </c>
      <c r="P161" s="124"/>
      <c r="Q161" s="124"/>
      <c r="R161" s="124"/>
      <c r="S161" s="124"/>
      <c r="T161" s="124"/>
      <c r="U161"/>
      <c r="V161"/>
      <c r="W161"/>
      <c r="X161"/>
      <c r="Y161"/>
      <c r="Z161"/>
      <c r="AA161"/>
      <c r="AB161"/>
      <c r="AC161"/>
      <c r="AD161"/>
      <c r="AE161"/>
    </row>
    <row r="162" spans="1:31" ht="16.5" thickBot="1" x14ac:dyDescent="0.3">
      <c r="A162" s="125"/>
      <c r="B162" s="126"/>
      <c r="C162" s="127"/>
      <c r="D162" s="94"/>
      <c r="E162" s="94"/>
      <c r="F162" s="94"/>
      <c r="G162" s="94"/>
      <c r="H162" s="94"/>
      <c r="I162" s="94"/>
      <c r="J162" s="94"/>
      <c r="K162" s="128"/>
      <c r="L162" s="94"/>
      <c r="M162" s="106"/>
      <c r="N162" s="94"/>
      <c r="P162" s="124"/>
      <c r="Q162" s="124"/>
      <c r="R162" s="124"/>
      <c r="S162" s="124"/>
      <c r="T162" s="124"/>
      <c r="U162"/>
      <c r="V162" s="129"/>
      <c r="W162" s="129"/>
      <c r="X162" s="129"/>
      <c r="Y162" s="129"/>
      <c r="Z162" s="129"/>
      <c r="AA162"/>
      <c r="AB162"/>
      <c r="AC162"/>
      <c r="AD162"/>
      <c r="AE162"/>
    </row>
    <row r="163" spans="1:31" ht="16.5" thickBot="1" x14ac:dyDescent="0.3">
      <c r="A163" s="130" t="s">
        <v>96</v>
      </c>
      <c r="B163" s="131"/>
      <c r="C163" s="131"/>
      <c r="D163" s="59">
        <v>0</v>
      </c>
      <c r="E163" s="94"/>
      <c r="F163" s="132">
        <v>8932.8229588246904</v>
      </c>
      <c r="G163" s="133"/>
      <c r="H163" s="132">
        <v>302349.98721477808</v>
      </c>
      <c r="I163" s="133"/>
      <c r="J163" s="132">
        <v>566964.07478918927</v>
      </c>
      <c r="K163" s="134"/>
      <c r="L163" s="132">
        <v>822434.21501333616</v>
      </c>
      <c r="M163" s="134"/>
      <c r="N163" s="132">
        <v>1051658.3072127881</v>
      </c>
      <c r="P163" s="124"/>
      <c r="Q163" s="124"/>
      <c r="R163" s="124"/>
      <c r="S163" s="124"/>
      <c r="T163" s="124"/>
      <c r="U163"/>
      <c r="V163" s="129"/>
      <c r="W163" s="129"/>
      <c r="X163" s="129"/>
      <c r="Y163" s="129"/>
      <c r="Z163" s="129"/>
      <c r="AA163"/>
      <c r="AB163"/>
      <c r="AC163"/>
      <c r="AD163"/>
      <c r="AE163"/>
    </row>
    <row r="164" spans="1:31" ht="16.5" thickBot="1" x14ac:dyDescent="0.3">
      <c r="A164" s="135" t="s">
        <v>97</v>
      </c>
      <c r="B164" s="131"/>
      <c r="C164" s="131"/>
      <c r="D164" s="132">
        <v>8932.8229588246904</v>
      </c>
      <c r="E164" s="52"/>
      <c r="F164" s="132">
        <v>293417.16425595339</v>
      </c>
      <c r="G164" s="136"/>
      <c r="H164" s="132">
        <v>264614.08757441118</v>
      </c>
      <c r="I164" s="136"/>
      <c r="J164" s="132">
        <v>255470.14022414689</v>
      </c>
      <c r="K164" s="48"/>
      <c r="L164" s="132">
        <v>229224.09219945199</v>
      </c>
      <c r="M164" s="48"/>
      <c r="N164" s="132">
        <v>207590.35220046458</v>
      </c>
      <c r="O164"/>
      <c r="P164" s="124"/>
      <c r="Q164" s="124"/>
      <c r="R164" s="124"/>
      <c r="S164" s="124"/>
      <c r="T164" s="124"/>
      <c r="U164"/>
      <c r="V164"/>
      <c r="W164"/>
      <c r="X164"/>
      <c r="Y164"/>
      <c r="Z164"/>
      <c r="AA164"/>
      <c r="AB164"/>
      <c r="AC164"/>
      <c r="AD164"/>
      <c r="AE164"/>
    </row>
    <row r="165" spans="1:31" ht="16.5" thickBot="1" x14ac:dyDescent="0.3">
      <c r="A165" s="137" t="s">
        <v>98</v>
      </c>
      <c r="B165" s="138"/>
      <c r="C165" s="138"/>
      <c r="D165" s="132">
        <v>8932.8229588246904</v>
      </c>
      <c r="E165" s="138"/>
      <c r="F165" s="132">
        <v>302349.98721477808</v>
      </c>
      <c r="G165" s="139"/>
      <c r="H165" s="132">
        <v>566964.07478918927</v>
      </c>
      <c r="I165" s="139"/>
      <c r="J165" s="132">
        <v>822434.21501333616</v>
      </c>
      <c r="K165" s="140"/>
      <c r="L165" s="132">
        <v>1051658.3072127881</v>
      </c>
      <c r="M165" s="48"/>
      <c r="N165" s="132">
        <v>1259248.6594132527</v>
      </c>
      <c r="O165"/>
      <c r="P165" s="124"/>
      <c r="Q165" s="124"/>
      <c r="R165" s="124"/>
      <c r="S165" s="124"/>
      <c r="T165" s="124"/>
      <c r="U165"/>
      <c r="V165"/>
      <c r="W165"/>
      <c r="X165"/>
      <c r="Y165"/>
      <c r="Z165"/>
      <c r="AA165"/>
      <c r="AB165"/>
      <c r="AC165"/>
      <c r="AD165"/>
      <c r="AE165"/>
    </row>
    <row r="166" spans="1:31" ht="15.75" x14ac:dyDescent="0.25">
      <c r="A166" s="141"/>
      <c r="B166" s="142"/>
      <c r="C166" s="142"/>
      <c r="D166" s="143"/>
      <c r="E166" s="144"/>
      <c r="F166" s="143"/>
      <c r="G166" s="144"/>
      <c r="H166" s="143"/>
      <c r="I166" s="144"/>
      <c r="J166" s="143"/>
      <c r="K166" s="58"/>
      <c r="L166" s="143"/>
      <c r="M166" s="43"/>
      <c r="N166" s="37"/>
      <c r="O166"/>
      <c r="P166" s="124"/>
      <c r="Q166" s="124"/>
      <c r="R166" s="124"/>
      <c r="S166" s="124"/>
      <c r="T166" s="124"/>
      <c r="U166"/>
      <c r="V166"/>
      <c r="W166"/>
      <c r="X166"/>
      <c r="Y166"/>
      <c r="Z166"/>
      <c r="AA166"/>
      <c r="AB166"/>
      <c r="AC166"/>
      <c r="AD166"/>
      <c r="AE166"/>
    </row>
    <row r="167" spans="1:31" ht="15.75" x14ac:dyDescent="0.25">
      <c r="A167" s="141"/>
      <c r="B167" s="141"/>
      <c r="C167" s="141"/>
      <c r="D167" s="37"/>
      <c r="E167" s="37"/>
      <c r="F167" s="37"/>
      <c r="G167" s="37"/>
      <c r="H167" s="37"/>
      <c r="I167" s="37"/>
      <c r="J167" s="37"/>
      <c r="K167" s="38"/>
      <c r="L167" s="37"/>
      <c r="M167" s="38"/>
      <c r="N167" s="37"/>
      <c r="O167"/>
      <c r="P167" s="124"/>
      <c r="Q167" s="124"/>
      <c r="R167" s="124"/>
      <c r="S167" s="124"/>
      <c r="T167" s="124"/>
      <c r="U167"/>
      <c r="V167"/>
      <c r="W167"/>
      <c r="X167"/>
      <c r="Y167"/>
      <c r="Z167"/>
      <c r="AA167"/>
      <c r="AB167"/>
      <c r="AC167"/>
      <c r="AD167"/>
      <c r="AE167"/>
    </row>
    <row r="168" spans="1:31" ht="15.75" x14ac:dyDescent="0.25">
      <c r="A168" s="141"/>
      <c r="B168" s="141"/>
      <c r="C168" s="141"/>
      <c r="D168" s="143"/>
      <c r="E168" s="144"/>
      <c r="F168" s="143"/>
      <c r="G168" s="144"/>
      <c r="H168" s="143"/>
      <c r="I168" s="144"/>
      <c r="J168" s="143"/>
      <c r="K168" s="58"/>
      <c r="L168" s="143"/>
      <c r="M168" s="43"/>
      <c r="N168" s="37"/>
      <c r="O168"/>
      <c r="P168" s="124"/>
      <c r="Q168" s="124"/>
      <c r="R168" s="124"/>
      <c r="S168" s="124"/>
      <c r="T168" s="124"/>
      <c r="U168"/>
      <c r="V168"/>
      <c r="W168"/>
      <c r="X168"/>
      <c r="Y168"/>
      <c r="Z168"/>
      <c r="AA168"/>
      <c r="AB168"/>
      <c r="AC168"/>
      <c r="AD168"/>
      <c r="AE168"/>
    </row>
    <row r="169" spans="1:31" ht="15.75" x14ac:dyDescent="0.25">
      <c r="B169" s="141"/>
      <c r="C169" s="141"/>
      <c r="D169" s="143"/>
      <c r="E169" s="144"/>
      <c r="F169" s="143"/>
      <c r="G169" s="144"/>
      <c r="H169" s="143"/>
      <c r="I169" s="144"/>
      <c r="J169" s="143"/>
      <c r="K169" s="58"/>
      <c r="L169" s="143"/>
      <c r="M169" s="43"/>
      <c r="N169" s="37"/>
      <c r="O169"/>
      <c r="P169" s="124"/>
      <c r="Q169" s="124"/>
      <c r="R169" s="124"/>
      <c r="S169" s="124"/>
      <c r="T169" s="124"/>
      <c r="U169"/>
      <c r="V169"/>
      <c r="W169"/>
      <c r="X169"/>
      <c r="Y169"/>
      <c r="Z169"/>
      <c r="AA169"/>
      <c r="AB169"/>
      <c r="AC169"/>
      <c r="AD169"/>
      <c r="AE169"/>
    </row>
    <row r="170" spans="1:31" x14ac:dyDescent="0.25">
      <c r="D170" s="37"/>
      <c r="E170" s="37"/>
      <c r="F170" s="37"/>
      <c r="G170" s="37"/>
      <c r="H170" s="37"/>
      <c r="I170" s="37"/>
      <c r="J170" s="37"/>
      <c r="K170" s="38"/>
      <c r="L170" s="37"/>
      <c r="M170" s="38"/>
      <c r="N170" s="37"/>
    </row>
    <row r="171" spans="1:31" x14ac:dyDescent="0.25">
      <c r="D171" s="37"/>
      <c r="E171" s="37"/>
      <c r="F171" s="37"/>
      <c r="G171" s="37"/>
      <c r="H171" s="37"/>
      <c r="I171" s="37"/>
      <c r="J171" s="37"/>
      <c r="K171" s="38"/>
      <c r="L171" s="37"/>
      <c r="M171" s="38"/>
      <c r="N171" s="37"/>
    </row>
    <row r="172" spans="1:31" x14ac:dyDescent="0.25">
      <c r="C172" s="145"/>
      <c r="D172" s="37"/>
      <c r="E172" s="37"/>
      <c r="F172" s="37"/>
      <c r="G172" s="37"/>
      <c r="H172" s="37"/>
      <c r="I172" s="37"/>
      <c r="J172" s="37"/>
      <c r="K172" s="38"/>
      <c r="L172" s="37"/>
      <c r="M172" s="38"/>
      <c r="N172" s="37"/>
    </row>
    <row r="173" spans="1:31" ht="15.75" thickBot="1" x14ac:dyDescent="0.3">
      <c r="C173" s="145"/>
      <c r="D173" s="37"/>
      <c r="E173" s="37"/>
      <c r="F173" s="37"/>
      <c r="G173" s="37"/>
      <c r="H173" s="37"/>
      <c r="I173" s="37"/>
      <c r="J173" s="37"/>
      <c r="K173" s="38"/>
      <c r="L173" s="37"/>
      <c r="M173" s="38"/>
      <c r="N173" s="37"/>
    </row>
    <row r="174" spans="1:31" ht="15.75" thickBot="1" x14ac:dyDescent="0.3">
      <c r="C174" s="146"/>
      <c r="D174" s="147" t="s">
        <v>99</v>
      </c>
      <c r="E174" s="148"/>
      <c r="F174" s="148"/>
      <c r="G174" s="148"/>
      <c r="H174" s="148"/>
      <c r="I174" s="148"/>
      <c r="J174" s="148"/>
      <c r="K174" s="148"/>
      <c r="L174" s="148"/>
      <c r="M174" s="148"/>
      <c r="N174" s="149"/>
    </row>
    <row r="175" spans="1:31" ht="17.100000000000001" customHeight="1" thickBot="1" x14ac:dyDescent="0.3">
      <c r="C175" s="145"/>
      <c r="D175" s="150" t="s">
        <v>100</v>
      </c>
      <c r="E175" s="151"/>
      <c r="F175" s="152">
        <v>2015</v>
      </c>
      <c r="G175" s="151"/>
      <c r="H175" s="152">
        <v>2016</v>
      </c>
      <c r="I175" s="151"/>
      <c r="J175" s="152">
        <v>2017</v>
      </c>
      <c r="K175" s="151"/>
      <c r="L175" s="152">
        <v>2018</v>
      </c>
      <c r="M175" s="151"/>
      <c r="N175" s="152">
        <v>2019</v>
      </c>
    </row>
    <row r="176" spans="1:31" ht="40.5" customHeight="1" thickBot="1" x14ac:dyDescent="0.3">
      <c r="C176" s="153"/>
      <c r="D176" s="150" t="s">
        <v>101</v>
      </c>
      <c r="E176" s="154"/>
      <c r="F176" s="155">
        <v>9.8999999999999986</v>
      </c>
      <c r="G176" s="151"/>
      <c r="H176" s="155">
        <v>10.399999999999999</v>
      </c>
      <c r="I176" s="151"/>
      <c r="J176" s="155">
        <v>10.899999999999999</v>
      </c>
      <c r="K176" s="151"/>
      <c r="L176" s="155">
        <v>10.899999999999999</v>
      </c>
      <c r="M176" s="151"/>
      <c r="N176" s="155">
        <v>10.899999999999999</v>
      </c>
    </row>
    <row r="177" spans="3:14" ht="40.5" customHeight="1" thickBot="1" x14ac:dyDescent="0.3">
      <c r="C177" s="153"/>
      <c r="D177" s="150" t="s">
        <v>102</v>
      </c>
      <c r="E177" s="154"/>
      <c r="F177" s="156">
        <v>451250</v>
      </c>
      <c r="G177" s="154"/>
      <c r="H177" s="156">
        <v>485775</v>
      </c>
      <c r="I177" s="154"/>
      <c r="J177" s="156">
        <v>521500.5</v>
      </c>
      <c r="K177" s="154"/>
      <c r="L177" s="156">
        <v>531930.50999999989</v>
      </c>
      <c r="M177" s="154"/>
      <c r="N177" s="156">
        <v>542569.1202</v>
      </c>
    </row>
    <row r="178" spans="3:14" ht="40.5" customHeight="1" thickBot="1" x14ac:dyDescent="0.3">
      <c r="C178" s="153"/>
      <c r="D178" s="150" t="s">
        <v>103</v>
      </c>
      <c r="E178" s="157"/>
      <c r="F178" s="155">
        <v>125</v>
      </c>
      <c r="G178" s="157"/>
      <c r="H178" s="155">
        <v>145</v>
      </c>
      <c r="I178" s="157"/>
      <c r="J178" s="155">
        <v>165</v>
      </c>
      <c r="K178" s="157"/>
      <c r="L178" s="155">
        <v>165</v>
      </c>
      <c r="M178" s="157"/>
      <c r="N178" s="155">
        <v>165</v>
      </c>
    </row>
    <row r="179" spans="3:14" x14ac:dyDescent="0.25">
      <c r="C179" s="153"/>
    </row>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sheetData>
  <mergeCells count="6">
    <mergeCell ref="D7:D8"/>
    <mergeCell ref="F8:N8"/>
    <mergeCell ref="P8:T8"/>
    <mergeCell ref="V38:Z38"/>
    <mergeCell ref="P39:T39"/>
    <mergeCell ref="D174:N1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8"/>
  <sheetViews>
    <sheetView zoomScale="70" zoomScaleNormal="70" workbookViewId="0">
      <pane xSplit="1" ySplit="9" topLeftCell="B151" activePane="bottomRight" state="frozen"/>
      <selection pane="topRight" activeCell="B1" sqref="B1"/>
      <selection pane="bottomLeft" activeCell="A10" sqref="A10"/>
      <selection pane="bottomRight" activeCell="D166" sqref="D166"/>
    </sheetView>
  </sheetViews>
  <sheetFormatPr defaultRowHeight="15" x14ac:dyDescent="0.25"/>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15" customWidth="1"/>
    <col min="12" max="12" width="18.7109375" customWidth="1"/>
    <col min="13" max="13" width="3.42578125" style="15" customWidth="1"/>
    <col min="14" max="14" width="18.7109375" customWidth="1"/>
    <col min="15" max="15" width="9.140625" style="7"/>
    <col min="16" max="20" width="12.28515625" style="8" customWidth="1"/>
    <col min="21" max="21" width="9.140625" style="7"/>
    <col min="22" max="23" width="12.7109375" style="7" bestFit="1" customWidth="1"/>
    <col min="24" max="24" width="14.140625" style="7" bestFit="1" customWidth="1"/>
    <col min="25" max="26" width="12.7109375" style="7" bestFit="1" customWidth="1"/>
    <col min="27" max="31" width="9.140625" style="7"/>
    <col min="257" max="257" width="76" customWidth="1"/>
    <col min="258" max="258" width="4.85546875" customWidth="1"/>
    <col min="259" max="259" width="3" customWidth="1"/>
    <col min="260" max="260" width="19.85546875" customWidth="1"/>
    <col min="261" max="261" width="2.28515625" customWidth="1"/>
    <col min="262" max="262" width="18.42578125" customWidth="1"/>
    <col min="263" max="263" width="2.7109375" customWidth="1"/>
    <col min="264" max="264" width="18.7109375" customWidth="1"/>
    <col min="265" max="265" width="2.5703125" customWidth="1"/>
    <col min="266" max="266" width="18.7109375" customWidth="1"/>
    <col min="267" max="267" width="3" customWidth="1"/>
    <col min="268" max="268" width="18.7109375" customWidth="1"/>
    <col min="269" max="269" width="3.42578125" customWidth="1"/>
    <col min="270" max="270" width="18.7109375" customWidth="1"/>
    <col min="272" max="276" width="12.28515625" customWidth="1"/>
    <col min="278" max="279" width="12.7109375" bestFit="1" customWidth="1"/>
    <col min="280" max="280" width="14.140625" bestFit="1" customWidth="1"/>
    <col min="281" max="282" width="12.7109375" bestFit="1" customWidth="1"/>
    <col min="513" max="513" width="76" customWidth="1"/>
    <col min="514" max="514" width="4.85546875" customWidth="1"/>
    <col min="515" max="515" width="3" customWidth="1"/>
    <col min="516" max="516" width="19.85546875" customWidth="1"/>
    <col min="517" max="517" width="2.28515625" customWidth="1"/>
    <col min="518" max="518" width="18.42578125" customWidth="1"/>
    <col min="519" max="519" width="2.7109375" customWidth="1"/>
    <col min="520" max="520" width="18.7109375" customWidth="1"/>
    <col min="521" max="521" width="2.5703125" customWidth="1"/>
    <col min="522" max="522" width="18.7109375" customWidth="1"/>
    <col min="523" max="523" width="3" customWidth="1"/>
    <col min="524" max="524" width="18.7109375" customWidth="1"/>
    <col min="525" max="525" width="3.42578125" customWidth="1"/>
    <col min="526" max="526" width="18.7109375" customWidth="1"/>
    <col min="528" max="532" width="12.28515625" customWidth="1"/>
    <col min="534" max="535" width="12.7109375" bestFit="1" customWidth="1"/>
    <col min="536" max="536" width="14.140625" bestFit="1" customWidth="1"/>
    <col min="537" max="538" width="12.7109375" bestFit="1" customWidth="1"/>
    <col min="769" max="769" width="76" customWidth="1"/>
    <col min="770" max="770" width="4.85546875" customWidth="1"/>
    <col min="771" max="771" width="3" customWidth="1"/>
    <col min="772" max="772" width="19.85546875" customWidth="1"/>
    <col min="773" max="773" width="2.28515625" customWidth="1"/>
    <col min="774" max="774" width="18.42578125" customWidth="1"/>
    <col min="775" max="775" width="2.7109375" customWidth="1"/>
    <col min="776" max="776" width="18.7109375" customWidth="1"/>
    <col min="777" max="777" width="2.5703125" customWidth="1"/>
    <col min="778" max="778" width="18.7109375" customWidth="1"/>
    <col min="779" max="779" width="3" customWidth="1"/>
    <col min="780" max="780" width="18.7109375" customWidth="1"/>
    <col min="781" max="781" width="3.42578125" customWidth="1"/>
    <col min="782" max="782" width="18.7109375" customWidth="1"/>
    <col min="784" max="788" width="12.28515625" customWidth="1"/>
    <col min="790" max="791" width="12.7109375" bestFit="1" customWidth="1"/>
    <col min="792" max="792" width="14.140625" bestFit="1" customWidth="1"/>
    <col min="793" max="794" width="12.7109375" bestFit="1" customWidth="1"/>
    <col min="1025" max="1025" width="76" customWidth="1"/>
    <col min="1026" max="1026" width="4.85546875" customWidth="1"/>
    <col min="1027" max="1027" width="3" customWidth="1"/>
    <col min="1028" max="1028" width="19.85546875" customWidth="1"/>
    <col min="1029" max="1029" width="2.28515625" customWidth="1"/>
    <col min="1030" max="1030" width="18.42578125" customWidth="1"/>
    <col min="1031" max="1031" width="2.7109375" customWidth="1"/>
    <col min="1032" max="1032" width="18.7109375" customWidth="1"/>
    <col min="1033" max="1033" width="2.5703125" customWidth="1"/>
    <col min="1034" max="1034" width="18.7109375" customWidth="1"/>
    <col min="1035" max="1035" width="3" customWidth="1"/>
    <col min="1036" max="1036" width="18.7109375" customWidth="1"/>
    <col min="1037" max="1037" width="3.42578125" customWidth="1"/>
    <col min="1038" max="1038" width="18.7109375" customWidth="1"/>
    <col min="1040" max="1044" width="12.28515625" customWidth="1"/>
    <col min="1046" max="1047" width="12.7109375" bestFit="1" customWidth="1"/>
    <col min="1048" max="1048" width="14.140625" bestFit="1" customWidth="1"/>
    <col min="1049" max="1050" width="12.7109375" bestFit="1" customWidth="1"/>
    <col min="1281" max="1281" width="76" customWidth="1"/>
    <col min="1282" max="1282" width="4.85546875" customWidth="1"/>
    <col min="1283" max="1283" width="3" customWidth="1"/>
    <col min="1284" max="1284" width="19.85546875" customWidth="1"/>
    <col min="1285" max="1285" width="2.28515625" customWidth="1"/>
    <col min="1286" max="1286" width="18.42578125" customWidth="1"/>
    <col min="1287" max="1287" width="2.7109375" customWidth="1"/>
    <col min="1288" max="1288" width="18.7109375" customWidth="1"/>
    <col min="1289" max="1289" width="2.5703125" customWidth="1"/>
    <col min="1290" max="1290" width="18.7109375" customWidth="1"/>
    <col min="1291" max="1291" width="3" customWidth="1"/>
    <col min="1292" max="1292" width="18.7109375" customWidth="1"/>
    <col min="1293" max="1293" width="3.42578125" customWidth="1"/>
    <col min="1294" max="1294" width="18.7109375" customWidth="1"/>
    <col min="1296" max="1300" width="12.28515625" customWidth="1"/>
    <col min="1302" max="1303" width="12.7109375" bestFit="1" customWidth="1"/>
    <col min="1304" max="1304" width="14.140625" bestFit="1" customWidth="1"/>
    <col min="1305" max="1306" width="12.7109375" bestFit="1" customWidth="1"/>
    <col min="1537" max="1537" width="76" customWidth="1"/>
    <col min="1538" max="1538" width="4.85546875" customWidth="1"/>
    <col min="1539" max="1539" width="3" customWidth="1"/>
    <col min="1540" max="1540" width="19.85546875" customWidth="1"/>
    <col min="1541" max="1541" width="2.28515625" customWidth="1"/>
    <col min="1542" max="1542" width="18.42578125" customWidth="1"/>
    <col min="1543" max="1543" width="2.7109375" customWidth="1"/>
    <col min="1544" max="1544" width="18.7109375" customWidth="1"/>
    <col min="1545" max="1545" width="2.5703125" customWidth="1"/>
    <col min="1546" max="1546" width="18.7109375" customWidth="1"/>
    <col min="1547" max="1547" width="3" customWidth="1"/>
    <col min="1548" max="1548" width="18.7109375" customWidth="1"/>
    <col min="1549" max="1549" width="3.42578125" customWidth="1"/>
    <col min="1550" max="1550" width="18.7109375" customWidth="1"/>
    <col min="1552" max="1556" width="12.28515625" customWidth="1"/>
    <col min="1558" max="1559" width="12.7109375" bestFit="1" customWidth="1"/>
    <col min="1560" max="1560" width="14.140625" bestFit="1" customWidth="1"/>
    <col min="1561" max="1562" width="12.7109375" bestFit="1" customWidth="1"/>
    <col min="1793" max="1793" width="76" customWidth="1"/>
    <col min="1794" max="1794" width="4.85546875" customWidth="1"/>
    <col min="1795" max="1795" width="3" customWidth="1"/>
    <col min="1796" max="1796" width="19.85546875" customWidth="1"/>
    <col min="1797" max="1797" width="2.28515625" customWidth="1"/>
    <col min="1798" max="1798" width="18.42578125" customWidth="1"/>
    <col min="1799" max="1799" width="2.7109375" customWidth="1"/>
    <col min="1800" max="1800" width="18.7109375" customWidth="1"/>
    <col min="1801" max="1801" width="2.5703125" customWidth="1"/>
    <col min="1802" max="1802" width="18.7109375" customWidth="1"/>
    <col min="1803" max="1803" width="3" customWidth="1"/>
    <col min="1804" max="1804" width="18.7109375" customWidth="1"/>
    <col min="1805" max="1805" width="3.42578125" customWidth="1"/>
    <col min="1806" max="1806" width="18.7109375" customWidth="1"/>
    <col min="1808" max="1812" width="12.28515625" customWidth="1"/>
    <col min="1814" max="1815" width="12.7109375" bestFit="1" customWidth="1"/>
    <col min="1816" max="1816" width="14.140625" bestFit="1" customWidth="1"/>
    <col min="1817" max="1818" width="12.7109375" bestFit="1" customWidth="1"/>
    <col min="2049" max="2049" width="76" customWidth="1"/>
    <col min="2050" max="2050" width="4.85546875" customWidth="1"/>
    <col min="2051" max="2051" width="3" customWidth="1"/>
    <col min="2052" max="2052" width="19.85546875" customWidth="1"/>
    <col min="2053" max="2053" width="2.28515625" customWidth="1"/>
    <col min="2054" max="2054" width="18.42578125" customWidth="1"/>
    <col min="2055" max="2055" width="2.7109375" customWidth="1"/>
    <col min="2056" max="2056" width="18.7109375" customWidth="1"/>
    <col min="2057" max="2057" width="2.5703125" customWidth="1"/>
    <col min="2058" max="2058" width="18.7109375" customWidth="1"/>
    <col min="2059" max="2059" width="3" customWidth="1"/>
    <col min="2060" max="2060" width="18.7109375" customWidth="1"/>
    <col min="2061" max="2061" width="3.42578125" customWidth="1"/>
    <col min="2062" max="2062" width="18.7109375" customWidth="1"/>
    <col min="2064" max="2068" width="12.28515625" customWidth="1"/>
    <col min="2070" max="2071" width="12.7109375" bestFit="1" customWidth="1"/>
    <col min="2072" max="2072" width="14.140625" bestFit="1" customWidth="1"/>
    <col min="2073" max="2074" width="12.7109375" bestFit="1" customWidth="1"/>
    <col min="2305" max="2305" width="76" customWidth="1"/>
    <col min="2306" max="2306" width="4.85546875" customWidth="1"/>
    <col min="2307" max="2307" width="3" customWidth="1"/>
    <col min="2308" max="2308" width="19.85546875" customWidth="1"/>
    <col min="2309" max="2309" width="2.28515625" customWidth="1"/>
    <col min="2310" max="2310" width="18.42578125" customWidth="1"/>
    <col min="2311" max="2311" width="2.7109375" customWidth="1"/>
    <col min="2312" max="2312" width="18.7109375" customWidth="1"/>
    <col min="2313" max="2313" width="2.5703125" customWidth="1"/>
    <col min="2314" max="2314" width="18.7109375" customWidth="1"/>
    <col min="2315" max="2315" width="3" customWidth="1"/>
    <col min="2316" max="2316" width="18.7109375" customWidth="1"/>
    <col min="2317" max="2317" width="3.42578125" customWidth="1"/>
    <col min="2318" max="2318" width="18.7109375" customWidth="1"/>
    <col min="2320" max="2324" width="12.28515625" customWidth="1"/>
    <col min="2326" max="2327" width="12.7109375" bestFit="1" customWidth="1"/>
    <col min="2328" max="2328" width="14.140625" bestFit="1" customWidth="1"/>
    <col min="2329" max="2330" width="12.7109375" bestFit="1" customWidth="1"/>
    <col min="2561" max="2561" width="76" customWidth="1"/>
    <col min="2562" max="2562" width="4.85546875" customWidth="1"/>
    <col min="2563" max="2563" width="3" customWidth="1"/>
    <col min="2564" max="2564" width="19.85546875" customWidth="1"/>
    <col min="2565" max="2565" width="2.28515625" customWidth="1"/>
    <col min="2566" max="2566" width="18.42578125" customWidth="1"/>
    <col min="2567" max="2567" width="2.7109375" customWidth="1"/>
    <col min="2568" max="2568" width="18.7109375" customWidth="1"/>
    <col min="2569" max="2569" width="2.5703125" customWidth="1"/>
    <col min="2570" max="2570" width="18.7109375" customWidth="1"/>
    <col min="2571" max="2571" width="3" customWidth="1"/>
    <col min="2572" max="2572" width="18.7109375" customWidth="1"/>
    <col min="2573" max="2573" width="3.42578125" customWidth="1"/>
    <col min="2574" max="2574" width="18.7109375" customWidth="1"/>
    <col min="2576" max="2580" width="12.28515625" customWidth="1"/>
    <col min="2582" max="2583" width="12.7109375" bestFit="1" customWidth="1"/>
    <col min="2584" max="2584" width="14.140625" bestFit="1" customWidth="1"/>
    <col min="2585" max="2586" width="12.7109375" bestFit="1" customWidth="1"/>
    <col min="2817" max="2817" width="76" customWidth="1"/>
    <col min="2818" max="2818" width="4.85546875" customWidth="1"/>
    <col min="2819" max="2819" width="3" customWidth="1"/>
    <col min="2820" max="2820" width="19.85546875" customWidth="1"/>
    <col min="2821" max="2821" width="2.28515625" customWidth="1"/>
    <col min="2822" max="2822" width="18.42578125" customWidth="1"/>
    <col min="2823" max="2823" width="2.7109375" customWidth="1"/>
    <col min="2824" max="2824" width="18.7109375" customWidth="1"/>
    <col min="2825" max="2825" width="2.5703125" customWidth="1"/>
    <col min="2826" max="2826" width="18.7109375" customWidth="1"/>
    <col min="2827" max="2827" width="3" customWidth="1"/>
    <col min="2828" max="2828" width="18.7109375" customWidth="1"/>
    <col min="2829" max="2829" width="3.42578125" customWidth="1"/>
    <col min="2830" max="2830" width="18.7109375" customWidth="1"/>
    <col min="2832" max="2836" width="12.28515625" customWidth="1"/>
    <col min="2838" max="2839" width="12.7109375" bestFit="1" customWidth="1"/>
    <col min="2840" max="2840" width="14.140625" bestFit="1" customWidth="1"/>
    <col min="2841" max="2842" width="12.7109375" bestFit="1" customWidth="1"/>
    <col min="3073" max="3073" width="76" customWidth="1"/>
    <col min="3074" max="3074" width="4.85546875" customWidth="1"/>
    <col min="3075" max="3075" width="3" customWidth="1"/>
    <col min="3076" max="3076" width="19.85546875" customWidth="1"/>
    <col min="3077" max="3077" width="2.28515625" customWidth="1"/>
    <col min="3078" max="3078" width="18.42578125" customWidth="1"/>
    <col min="3079" max="3079" width="2.7109375" customWidth="1"/>
    <col min="3080" max="3080" width="18.7109375" customWidth="1"/>
    <col min="3081" max="3081" width="2.5703125" customWidth="1"/>
    <col min="3082" max="3082" width="18.7109375" customWidth="1"/>
    <col min="3083" max="3083" width="3" customWidth="1"/>
    <col min="3084" max="3084" width="18.7109375" customWidth="1"/>
    <col min="3085" max="3085" width="3.42578125" customWidth="1"/>
    <col min="3086" max="3086" width="18.7109375" customWidth="1"/>
    <col min="3088" max="3092" width="12.28515625" customWidth="1"/>
    <col min="3094" max="3095" width="12.7109375" bestFit="1" customWidth="1"/>
    <col min="3096" max="3096" width="14.140625" bestFit="1" customWidth="1"/>
    <col min="3097" max="3098" width="12.7109375" bestFit="1" customWidth="1"/>
    <col min="3329" max="3329" width="76" customWidth="1"/>
    <col min="3330" max="3330" width="4.85546875" customWidth="1"/>
    <col min="3331" max="3331" width="3" customWidth="1"/>
    <col min="3332" max="3332" width="19.85546875" customWidth="1"/>
    <col min="3333" max="3333" width="2.28515625" customWidth="1"/>
    <col min="3334" max="3334" width="18.42578125" customWidth="1"/>
    <col min="3335" max="3335" width="2.7109375" customWidth="1"/>
    <col min="3336" max="3336" width="18.7109375" customWidth="1"/>
    <col min="3337" max="3337" width="2.5703125" customWidth="1"/>
    <col min="3338" max="3338" width="18.7109375" customWidth="1"/>
    <col min="3339" max="3339" width="3" customWidth="1"/>
    <col min="3340" max="3340" width="18.7109375" customWidth="1"/>
    <col min="3341" max="3341" width="3.42578125" customWidth="1"/>
    <col min="3342" max="3342" width="18.7109375" customWidth="1"/>
    <col min="3344" max="3348" width="12.28515625" customWidth="1"/>
    <col min="3350" max="3351" width="12.7109375" bestFit="1" customWidth="1"/>
    <col min="3352" max="3352" width="14.140625" bestFit="1" customWidth="1"/>
    <col min="3353" max="3354" width="12.7109375" bestFit="1" customWidth="1"/>
    <col min="3585" max="3585" width="76" customWidth="1"/>
    <col min="3586" max="3586" width="4.85546875" customWidth="1"/>
    <col min="3587" max="3587" width="3" customWidth="1"/>
    <col min="3588" max="3588" width="19.85546875" customWidth="1"/>
    <col min="3589" max="3589" width="2.28515625" customWidth="1"/>
    <col min="3590" max="3590" width="18.42578125" customWidth="1"/>
    <col min="3591" max="3591" width="2.7109375" customWidth="1"/>
    <col min="3592" max="3592" width="18.7109375" customWidth="1"/>
    <col min="3593" max="3593" width="2.5703125" customWidth="1"/>
    <col min="3594" max="3594" width="18.7109375" customWidth="1"/>
    <col min="3595" max="3595" width="3" customWidth="1"/>
    <col min="3596" max="3596" width="18.7109375" customWidth="1"/>
    <col min="3597" max="3597" width="3.42578125" customWidth="1"/>
    <col min="3598" max="3598" width="18.7109375" customWidth="1"/>
    <col min="3600" max="3604" width="12.28515625" customWidth="1"/>
    <col min="3606" max="3607" width="12.7109375" bestFit="1" customWidth="1"/>
    <col min="3608" max="3608" width="14.140625" bestFit="1" customWidth="1"/>
    <col min="3609" max="3610" width="12.7109375" bestFit="1" customWidth="1"/>
    <col min="3841" max="3841" width="76" customWidth="1"/>
    <col min="3842" max="3842" width="4.85546875" customWidth="1"/>
    <col min="3843" max="3843" width="3" customWidth="1"/>
    <col min="3844" max="3844" width="19.85546875" customWidth="1"/>
    <col min="3845" max="3845" width="2.28515625" customWidth="1"/>
    <col min="3846" max="3846" width="18.42578125" customWidth="1"/>
    <col min="3847" max="3847" width="2.7109375" customWidth="1"/>
    <col min="3848" max="3848" width="18.7109375" customWidth="1"/>
    <col min="3849" max="3849" width="2.5703125" customWidth="1"/>
    <col min="3850" max="3850" width="18.7109375" customWidth="1"/>
    <col min="3851" max="3851" width="3" customWidth="1"/>
    <col min="3852" max="3852" width="18.7109375" customWidth="1"/>
    <col min="3853" max="3853" width="3.42578125" customWidth="1"/>
    <col min="3854" max="3854" width="18.7109375" customWidth="1"/>
    <col min="3856" max="3860" width="12.28515625" customWidth="1"/>
    <col min="3862" max="3863" width="12.7109375" bestFit="1" customWidth="1"/>
    <col min="3864" max="3864" width="14.140625" bestFit="1" customWidth="1"/>
    <col min="3865" max="3866" width="12.7109375" bestFit="1" customWidth="1"/>
    <col min="4097" max="4097" width="76" customWidth="1"/>
    <col min="4098" max="4098" width="4.85546875" customWidth="1"/>
    <col min="4099" max="4099" width="3" customWidth="1"/>
    <col min="4100" max="4100" width="19.85546875" customWidth="1"/>
    <col min="4101" max="4101" width="2.28515625" customWidth="1"/>
    <col min="4102" max="4102" width="18.42578125" customWidth="1"/>
    <col min="4103" max="4103" width="2.7109375" customWidth="1"/>
    <col min="4104" max="4104" width="18.7109375" customWidth="1"/>
    <col min="4105" max="4105" width="2.5703125" customWidth="1"/>
    <col min="4106" max="4106" width="18.7109375" customWidth="1"/>
    <col min="4107" max="4107" width="3" customWidth="1"/>
    <col min="4108" max="4108" width="18.7109375" customWidth="1"/>
    <col min="4109" max="4109" width="3.42578125" customWidth="1"/>
    <col min="4110" max="4110" width="18.7109375" customWidth="1"/>
    <col min="4112" max="4116" width="12.28515625" customWidth="1"/>
    <col min="4118" max="4119" width="12.7109375" bestFit="1" customWidth="1"/>
    <col min="4120" max="4120" width="14.140625" bestFit="1" customWidth="1"/>
    <col min="4121" max="4122" width="12.7109375" bestFit="1" customWidth="1"/>
    <col min="4353" max="4353" width="76" customWidth="1"/>
    <col min="4354" max="4354" width="4.85546875" customWidth="1"/>
    <col min="4355" max="4355" width="3" customWidth="1"/>
    <col min="4356" max="4356" width="19.85546875" customWidth="1"/>
    <col min="4357" max="4357" width="2.28515625" customWidth="1"/>
    <col min="4358" max="4358" width="18.42578125" customWidth="1"/>
    <col min="4359" max="4359" width="2.7109375" customWidth="1"/>
    <col min="4360" max="4360" width="18.7109375" customWidth="1"/>
    <col min="4361" max="4361" width="2.5703125" customWidth="1"/>
    <col min="4362" max="4362" width="18.7109375" customWidth="1"/>
    <col min="4363" max="4363" width="3" customWidth="1"/>
    <col min="4364" max="4364" width="18.7109375" customWidth="1"/>
    <col min="4365" max="4365" width="3.42578125" customWidth="1"/>
    <col min="4366" max="4366" width="18.7109375" customWidth="1"/>
    <col min="4368" max="4372" width="12.28515625" customWidth="1"/>
    <col min="4374" max="4375" width="12.7109375" bestFit="1" customWidth="1"/>
    <col min="4376" max="4376" width="14.140625" bestFit="1" customWidth="1"/>
    <col min="4377" max="4378" width="12.7109375" bestFit="1" customWidth="1"/>
    <col min="4609" max="4609" width="76" customWidth="1"/>
    <col min="4610" max="4610" width="4.85546875" customWidth="1"/>
    <col min="4611" max="4611" width="3" customWidth="1"/>
    <col min="4612" max="4612" width="19.85546875" customWidth="1"/>
    <col min="4613" max="4613" width="2.28515625" customWidth="1"/>
    <col min="4614" max="4614" width="18.42578125" customWidth="1"/>
    <col min="4615" max="4615" width="2.7109375" customWidth="1"/>
    <col min="4616" max="4616" width="18.7109375" customWidth="1"/>
    <col min="4617" max="4617" width="2.5703125" customWidth="1"/>
    <col min="4618" max="4618" width="18.7109375" customWidth="1"/>
    <col min="4619" max="4619" width="3" customWidth="1"/>
    <col min="4620" max="4620" width="18.7109375" customWidth="1"/>
    <col min="4621" max="4621" width="3.42578125" customWidth="1"/>
    <col min="4622" max="4622" width="18.7109375" customWidth="1"/>
    <col min="4624" max="4628" width="12.28515625" customWidth="1"/>
    <col min="4630" max="4631" width="12.7109375" bestFit="1" customWidth="1"/>
    <col min="4632" max="4632" width="14.140625" bestFit="1" customWidth="1"/>
    <col min="4633" max="4634" width="12.7109375" bestFit="1" customWidth="1"/>
    <col min="4865" max="4865" width="76" customWidth="1"/>
    <col min="4866" max="4866" width="4.85546875" customWidth="1"/>
    <col min="4867" max="4867" width="3" customWidth="1"/>
    <col min="4868" max="4868" width="19.85546875" customWidth="1"/>
    <col min="4869" max="4869" width="2.28515625" customWidth="1"/>
    <col min="4870" max="4870" width="18.42578125" customWidth="1"/>
    <col min="4871" max="4871" width="2.7109375" customWidth="1"/>
    <col min="4872" max="4872" width="18.7109375" customWidth="1"/>
    <col min="4873" max="4873" width="2.5703125" customWidth="1"/>
    <col min="4874" max="4874" width="18.7109375" customWidth="1"/>
    <col min="4875" max="4875" width="3" customWidth="1"/>
    <col min="4876" max="4876" width="18.7109375" customWidth="1"/>
    <col min="4877" max="4877" width="3.42578125" customWidth="1"/>
    <col min="4878" max="4878" width="18.7109375" customWidth="1"/>
    <col min="4880" max="4884" width="12.28515625" customWidth="1"/>
    <col min="4886" max="4887" width="12.7109375" bestFit="1" customWidth="1"/>
    <col min="4888" max="4888" width="14.140625" bestFit="1" customWidth="1"/>
    <col min="4889" max="4890" width="12.7109375" bestFit="1" customWidth="1"/>
    <col min="5121" max="5121" width="76" customWidth="1"/>
    <col min="5122" max="5122" width="4.85546875" customWidth="1"/>
    <col min="5123" max="5123" width="3" customWidth="1"/>
    <col min="5124" max="5124" width="19.85546875" customWidth="1"/>
    <col min="5125" max="5125" width="2.28515625" customWidth="1"/>
    <col min="5126" max="5126" width="18.42578125" customWidth="1"/>
    <col min="5127" max="5127" width="2.7109375" customWidth="1"/>
    <col min="5128" max="5128" width="18.7109375" customWidth="1"/>
    <col min="5129" max="5129" width="2.5703125" customWidth="1"/>
    <col min="5130" max="5130" width="18.7109375" customWidth="1"/>
    <col min="5131" max="5131" width="3" customWidth="1"/>
    <col min="5132" max="5132" width="18.7109375" customWidth="1"/>
    <col min="5133" max="5133" width="3.42578125" customWidth="1"/>
    <col min="5134" max="5134" width="18.7109375" customWidth="1"/>
    <col min="5136" max="5140" width="12.28515625" customWidth="1"/>
    <col min="5142" max="5143" width="12.7109375" bestFit="1" customWidth="1"/>
    <col min="5144" max="5144" width="14.140625" bestFit="1" customWidth="1"/>
    <col min="5145" max="5146" width="12.7109375" bestFit="1" customWidth="1"/>
    <col min="5377" max="5377" width="76" customWidth="1"/>
    <col min="5378" max="5378" width="4.85546875" customWidth="1"/>
    <col min="5379" max="5379" width="3" customWidth="1"/>
    <col min="5380" max="5380" width="19.85546875" customWidth="1"/>
    <col min="5381" max="5381" width="2.28515625" customWidth="1"/>
    <col min="5382" max="5382" width="18.42578125" customWidth="1"/>
    <col min="5383" max="5383" width="2.7109375" customWidth="1"/>
    <col min="5384" max="5384" width="18.7109375" customWidth="1"/>
    <col min="5385" max="5385" width="2.5703125" customWidth="1"/>
    <col min="5386" max="5386" width="18.7109375" customWidth="1"/>
    <col min="5387" max="5387" width="3" customWidth="1"/>
    <col min="5388" max="5388" width="18.7109375" customWidth="1"/>
    <col min="5389" max="5389" width="3.42578125" customWidth="1"/>
    <col min="5390" max="5390" width="18.7109375" customWidth="1"/>
    <col min="5392" max="5396" width="12.28515625" customWidth="1"/>
    <col min="5398" max="5399" width="12.7109375" bestFit="1" customWidth="1"/>
    <col min="5400" max="5400" width="14.140625" bestFit="1" customWidth="1"/>
    <col min="5401" max="5402" width="12.7109375" bestFit="1" customWidth="1"/>
    <col min="5633" max="5633" width="76" customWidth="1"/>
    <col min="5634" max="5634" width="4.85546875" customWidth="1"/>
    <col min="5635" max="5635" width="3" customWidth="1"/>
    <col min="5636" max="5636" width="19.85546875" customWidth="1"/>
    <col min="5637" max="5637" width="2.28515625" customWidth="1"/>
    <col min="5638" max="5638" width="18.42578125" customWidth="1"/>
    <col min="5639" max="5639" width="2.7109375" customWidth="1"/>
    <col min="5640" max="5640" width="18.7109375" customWidth="1"/>
    <col min="5641" max="5641" width="2.5703125" customWidth="1"/>
    <col min="5642" max="5642" width="18.7109375" customWidth="1"/>
    <col min="5643" max="5643" width="3" customWidth="1"/>
    <col min="5644" max="5644" width="18.7109375" customWidth="1"/>
    <col min="5645" max="5645" width="3.42578125" customWidth="1"/>
    <col min="5646" max="5646" width="18.7109375" customWidth="1"/>
    <col min="5648" max="5652" width="12.28515625" customWidth="1"/>
    <col min="5654" max="5655" width="12.7109375" bestFit="1" customWidth="1"/>
    <col min="5656" max="5656" width="14.140625" bestFit="1" customWidth="1"/>
    <col min="5657" max="5658" width="12.7109375" bestFit="1" customWidth="1"/>
    <col min="5889" max="5889" width="76" customWidth="1"/>
    <col min="5890" max="5890" width="4.85546875" customWidth="1"/>
    <col min="5891" max="5891" width="3" customWidth="1"/>
    <col min="5892" max="5892" width="19.85546875" customWidth="1"/>
    <col min="5893" max="5893" width="2.28515625" customWidth="1"/>
    <col min="5894" max="5894" width="18.42578125" customWidth="1"/>
    <col min="5895" max="5895" width="2.7109375" customWidth="1"/>
    <col min="5896" max="5896" width="18.7109375" customWidth="1"/>
    <col min="5897" max="5897" width="2.5703125" customWidth="1"/>
    <col min="5898" max="5898" width="18.7109375" customWidth="1"/>
    <col min="5899" max="5899" width="3" customWidth="1"/>
    <col min="5900" max="5900" width="18.7109375" customWidth="1"/>
    <col min="5901" max="5901" width="3.42578125" customWidth="1"/>
    <col min="5902" max="5902" width="18.7109375" customWidth="1"/>
    <col min="5904" max="5908" width="12.28515625" customWidth="1"/>
    <col min="5910" max="5911" width="12.7109375" bestFit="1" customWidth="1"/>
    <col min="5912" max="5912" width="14.140625" bestFit="1" customWidth="1"/>
    <col min="5913" max="5914" width="12.7109375" bestFit="1" customWidth="1"/>
    <col min="6145" max="6145" width="76" customWidth="1"/>
    <col min="6146" max="6146" width="4.85546875" customWidth="1"/>
    <col min="6147" max="6147" width="3" customWidth="1"/>
    <col min="6148" max="6148" width="19.85546875" customWidth="1"/>
    <col min="6149" max="6149" width="2.28515625" customWidth="1"/>
    <col min="6150" max="6150" width="18.42578125" customWidth="1"/>
    <col min="6151" max="6151" width="2.7109375" customWidth="1"/>
    <col min="6152" max="6152" width="18.7109375" customWidth="1"/>
    <col min="6153" max="6153" width="2.5703125" customWidth="1"/>
    <col min="6154" max="6154" width="18.7109375" customWidth="1"/>
    <col min="6155" max="6155" width="3" customWidth="1"/>
    <col min="6156" max="6156" width="18.7109375" customWidth="1"/>
    <col min="6157" max="6157" width="3.42578125" customWidth="1"/>
    <col min="6158" max="6158" width="18.7109375" customWidth="1"/>
    <col min="6160" max="6164" width="12.28515625" customWidth="1"/>
    <col min="6166" max="6167" width="12.7109375" bestFit="1" customWidth="1"/>
    <col min="6168" max="6168" width="14.140625" bestFit="1" customWidth="1"/>
    <col min="6169" max="6170" width="12.7109375" bestFit="1" customWidth="1"/>
    <col min="6401" max="6401" width="76" customWidth="1"/>
    <col min="6402" max="6402" width="4.85546875" customWidth="1"/>
    <col min="6403" max="6403" width="3" customWidth="1"/>
    <col min="6404" max="6404" width="19.85546875" customWidth="1"/>
    <col min="6405" max="6405" width="2.28515625" customWidth="1"/>
    <col min="6406" max="6406" width="18.42578125" customWidth="1"/>
    <col min="6407" max="6407" width="2.7109375" customWidth="1"/>
    <col min="6408" max="6408" width="18.7109375" customWidth="1"/>
    <col min="6409" max="6409" width="2.5703125" customWidth="1"/>
    <col min="6410" max="6410" width="18.7109375" customWidth="1"/>
    <col min="6411" max="6411" width="3" customWidth="1"/>
    <col min="6412" max="6412" width="18.7109375" customWidth="1"/>
    <col min="6413" max="6413" width="3.42578125" customWidth="1"/>
    <col min="6414" max="6414" width="18.7109375" customWidth="1"/>
    <col min="6416" max="6420" width="12.28515625" customWidth="1"/>
    <col min="6422" max="6423" width="12.7109375" bestFit="1" customWidth="1"/>
    <col min="6424" max="6424" width="14.140625" bestFit="1" customWidth="1"/>
    <col min="6425" max="6426" width="12.7109375" bestFit="1" customWidth="1"/>
    <col min="6657" max="6657" width="76" customWidth="1"/>
    <col min="6658" max="6658" width="4.85546875" customWidth="1"/>
    <col min="6659" max="6659" width="3" customWidth="1"/>
    <col min="6660" max="6660" width="19.85546875" customWidth="1"/>
    <col min="6661" max="6661" width="2.28515625" customWidth="1"/>
    <col min="6662" max="6662" width="18.42578125" customWidth="1"/>
    <col min="6663" max="6663" width="2.7109375" customWidth="1"/>
    <col min="6664" max="6664" width="18.7109375" customWidth="1"/>
    <col min="6665" max="6665" width="2.5703125" customWidth="1"/>
    <col min="6666" max="6666" width="18.7109375" customWidth="1"/>
    <col min="6667" max="6667" width="3" customWidth="1"/>
    <col min="6668" max="6668" width="18.7109375" customWidth="1"/>
    <col min="6669" max="6669" width="3.42578125" customWidth="1"/>
    <col min="6670" max="6670" width="18.7109375" customWidth="1"/>
    <col min="6672" max="6676" width="12.28515625" customWidth="1"/>
    <col min="6678" max="6679" width="12.7109375" bestFit="1" customWidth="1"/>
    <col min="6680" max="6680" width="14.140625" bestFit="1" customWidth="1"/>
    <col min="6681" max="6682" width="12.7109375" bestFit="1" customWidth="1"/>
    <col min="6913" max="6913" width="76" customWidth="1"/>
    <col min="6914" max="6914" width="4.85546875" customWidth="1"/>
    <col min="6915" max="6915" width="3" customWidth="1"/>
    <col min="6916" max="6916" width="19.85546875" customWidth="1"/>
    <col min="6917" max="6917" width="2.28515625" customWidth="1"/>
    <col min="6918" max="6918" width="18.42578125" customWidth="1"/>
    <col min="6919" max="6919" width="2.7109375" customWidth="1"/>
    <col min="6920" max="6920" width="18.7109375" customWidth="1"/>
    <col min="6921" max="6921" width="2.5703125" customWidth="1"/>
    <col min="6922" max="6922" width="18.7109375" customWidth="1"/>
    <col min="6923" max="6923" width="3" customWidth="1"/>
    <col min="6924" max="6924" width="18.7109375" customWidth="1"/>
    <col min="6925" max="6925" width="3.42578125" customWidth="1"/>
    <col min="6926" max="6926" width="18.7109375" customWidth="1"/>
    <col min="6928" max="6932" width="12.28515625" customWidth="1"/>
    <col min="6934" max="6935" width="12.7109375" bestFit="1" customWidth="1"/>
    <col min="6936" max="6936" width="14.140625" bestFit="1" customWidth="1"/>
    <col min="6937" max="6938" width="12.7109375" bestFit="1" customWidth="1"/>
    <col min="7169" max="7169" width="76" customWidth="1"/>
    <col min="7170" max="7170" width="4.85546875" customWidth="1"/>
    <col min="7171" max="7171" width="3" customWidth="1"/>
    <col min="7172" max="7172" width="19.85546875" customWidth="1"/>
    <col min="7173" max="7173" width="2.28515625" customWidth="1"/>
    <col min="7174" max="7174" width="18.42578125" customWidth="1"/>
    <col min="7175" max="7175" width="2.7109375" customWidth="1"/>
    <col min="7176" max="7176" width="18.7109375" customWidth="1"/>
    <col min="7177" max="7177" width="2.5703125" customWidth="1"/>
    <col min="7178" max="7178" width="18.7109375" customWidth="1"/>
    <col min="7179" max="7179" width="3" customWidth="1"/>
    <col min="7180" max="7180" width="18.7109375" customWidth="1"/>
    <col min="7181" max="7181" width="3.42578125" customWidth="1"/>
    <col min="7182" max="7182" width="18.7109375" customWidth="1"/>
    <col min="7184" max="7188" width="12.28515625" customWidth="1"/>
    <col min="7190" max="7191" width="12.7109375" bestFit="1" customWidth="1"/>
    <col min="7192" max="7192" width="14.140625" bestFit="1" customWidth="1"/>
    <col min="7193" max="7194" width="12.7109375" bestFit="1" customWidth="1"/>
    <col min="7425" max="7425" width="76" customWidth="1"/>
    <col min="7426" max="7426" width="4.85546875" customWidth="1"/>
    <col min="7427" max="7427" width="3" customWidth="1"/>
    <col min="7428" max="7428" width="19.85546875" customWidth="1"/>
    <col min="7429" max="7429" width="2.28515625" customWidth="1"/>
    <col min="7430" max="7430" width="18.42578125" customWidth="1"/>
    <col min="7431" max="7431" width="2.7109375" customWidth="1"/>
    <col min="7432" max="7432" width="18.7109375" customWidth="1"/>
    <col min="7433" max="7433" width="2.5703125" customWidth="1"/>
    <col min="7434" max="7434" width="18.7109375" customWidth="1"/>
    <col min="7435" max="7435" width="3" customWidth="1"/>
    <col min="7436" max="7436" width="18.7109375" customWidth="1"/>
    <col min="7437" max="7437" width="3.42578125" customWidth="1"/>
    <col min="7438" max="7438" width="18.7109375" customWidth="1"/>
    <col min="7440" max="7444" width="12.28515625" customWidth="1"/>
    <col min="7446" max="7447" width="12.7109375" bestFit="1" customWidth="1"/>
    <col min="7448" max="7448" width="14.140625" bestFit="1" customWidth="1"/>
    <col min="7449" max="7450" width="12.7109375" bestFit="1" customWidth="1"/>
    <col min="7681" max="7681" width="76" customWidth="1"/>
    <col min="7682" max="7682" width="4.85546875" customWidth="1"/>
    <col min="7683" max="7683" width="3" customWidth="1"/>
    <col min="7684" max="7684" width="19.85546875" customWidth="1"/>
    <col min="7685" max="7685" width="2.28515625" customWidth="1"/>
    <col min="7686" max="7686" width="18.42578125" customWidth="1"/>
    <col min="7687" max="7687" width="2.7109375" customWidth="1"/>
    <col min="7688" max="7688" width="18.7109375" customWidth="1"/>
    <col min="7689" max="7689" width="2.5703125" customWidth="1"/>
    <col min="7690" max="7690" width="18.7109375" customWidth="1"/>
    <col min="7691" max="7691" width="3" customWidth="1"/>
    <col min="7692" max="7692" width="18.7109375" customWidth="1"/>
    <col min="7693" max="7693" width="3.42578125" customWidth="1"/>
    <col min="7694" max="7694" width="18.7109375" customWidth="1"/>
    <col min="7696" max="7700" width="12.28515625" customWidth="1"/>
    <col min="7702" max="7703" width="12.7109375" bestFit="1" customWidth="1"/>
    <col min="7704" max="7704" width="14.140625" bestFit="1" customWidth="1"/>
    <col min="7705" max="7706" width="12.7109375" bestFit="1" customWidth="1"/>
    <col min="7937" max="7937" width="76" customWidth="1"/>
    <col min="7938" max="7938" width="4.85546875" customWidth="1"/>
    <col min="7939" max="7939" width="3" customWidth="1"/>
    <col min="7940" max="7940" width="19.85546875" customWidth="1"/>
    <col min="7941" max="7941" width="2.28515625" customWidth="1"/>
    <col min="7942" max="7942" width="18.42578125" customWidth="1"/>
    <col min="7943" max="7943" width="2.7109375" customWidth="1"/>
    <col min="7944" max="7944" width="18.7109375" customWidth="1"/>
    <col min="7945" max="7945" width="2.5703125" customWidth="1"/>
    <col min="7946" max="7946" width="18.7109375" customWidth="1"/>
    <col min="7947" max="7947" width="3" customWidth="1"/>
    <col min="7948" max="7948" width="18.7109375" customWidth="1"/>
    <col min="7949" max="7949" width="3.42578125" customWidth="1"/>
    <col min="7950" max="7950" width="18.7109375" customWidth="1"/>
    <col min="7952" max="7956" width="12.28515625" customWidth="1"/>
    <col min="7958" max="7959" width="12.7109375" bestFit="1" customWidth="1"/>
    <col min="7960" max="7960" width="14.140625" bestFit="1" customWidth="1"/>
    <col min="7961" max="7962" width="12.7109375" bestFit="1" customWidth="1"/>
    <col min="8193" max="8193" width="76" customWidth="1"/>
    <col min="8194" max="8194" width="4.85546875" customWidth="1"/>
    <col min="8195" max="8195" width="3" customWidth="1"/>
    <col min="8196" max="8196" width="19.85546875" customWidth="1"/>
    <col min="8197" max="8197" width="2.28515625" customWidth="1"/>
    <col min="8198" max="8198" width="18.42578125" customWidth="1"/>
    <col min="8199" max="8199" width="2.7109375" customWidth="1"/>
    <col min="8200" max="8200" width="18.7109375" customWidth="1"/>
    <col min="8201" max="8201" width="2.5703125" customWidth="1"/>
    <col min="8202" max="8202" width="18.7109375" customWidth="1"/>
    <col min="8203" max="8203" width="3" customWidth="1"/>
    <col min="8204" max="8204" width="18.7109375" customWidth="1"/>
    <col min="8205" max="8205" width="3.42578125" customWidth="1"/>
    <col min="8206" max="8206" width="18.7109375" customWidth="1"/>
    <col min="8208" max="8212" width="12.28515625" customWidth="1"/>
    <col min="8214" max="8215" width="12.7109375" bestFit="1" customWidth="1"/>
    <col min="8216" max="8216" width="14.140625" bestFit="1" customWidth="1"/>
    <col min="8217" max="8218" width="12.7109375" bestFit="1" customWidth="1"/>
    <col min="8449" max="8449" width="76" customWidth="1"/>
    <col min="8450" max="8450" width="4.85546875" customWidth="1"/>
    <col min="8451" max="8451" width="3" customWidth="1"/>
    <col min="8452" max="8452" width="19.85546875" customWidth="1"/>
    <col min="8453" max="8453" width="2.28515625" customWidth="1"/>
    <col min="8454" max="8454" width="18.42578125" customWidth="1"/>
    <col min="8455" max="8455" width="2.7109375" customWidth="1"/>
    <col min="8456" max="8456" width="18.7109375" customWidth="1"/>
    <col min="8457" max="8457" width="2.5703125" customWidth="1"/>
    <col min="8458" max="8458" width="18.7109375" customWidth="1"/>
    <col min="8459" max="8459" width="3" customWidth="1"/>
    <col min="8460" max="8460" width="18.7109375" customWidth="1"/>
    <col min="8461" max="8461" width="3.42578125" customWidth="1"/>
    <col min="8462" max="8462" width="18.7109375" customWidth="1"/>
    <col min="8464" max="8468" width="12.28515625" customWidth="1"/>
    <col min="8470" max="8471" width="12.7109375" bestFit="1" customWidth="1"/>
    <col min="8472" max="8472" width="14.140625" bestFit="1" customWidth="1"/>
    <col min="8473" max="8474" width="12.7109375" bestFit="1" customWidth="1"/>
    <col min="8705" max="8705" width="76" customWidth="1"/>
    <col min="8706" max="8706" width="4.85546875" customWidth="1"/>
    <col min="8707" max="8707" width="3" customWidth="1"/>
    <col min="8708" max="8708" width="19.85546875" customWidth="1"/>
    <col min="8709" max="8709" width="2.28515625" customWidth="1"/>
    <col min="8710" max="8710" width="18.42578125" customWidth="1"/>
    <col min="8711" max="8711" width="2.7109375" customWidth="1"/>
    <col min="8712" max="8712" width="18.7109375" customWidth="1"/>
    <col min="8713" max="8713" width="2.5703125" customWidth="1"/>
    <col min="8714" max="8714" width="18.7109375" customWidth="1"/>
    <col min="8715" max="8715" width="3" customWidth="1"/>
    <col min="8716" max="8716" width="18.7109375" customWidth="1"/>
    <col min="8717" max="8717" width="3.42578125" customWidth="1"/>
    <col min="8718" max="8718" width="18.7109375" customWidth="1"/>
    <col min="8720" max="8724" width="12.28515625" customWidth="1"/>
    <col min="8726" max="8727" width="12.7109375" bestFit="1" customWidth="1"/>
    <col min="8728" max="8728" width="14.140625" bestFit="1" customWidth="1"/>
    <col min="8729" max="8730" width="12.7109375" bestFit="1" customWidth="1"/>
    <col min="8961" max="8961" width="76" customWidth="1"/>
    <col min="8962" max="8962" width="4.85546875" customWidth="1"/>
    <col min="8963" max="8963" width="3" customWidth="1"/>
    <col min="8964" max="8964" width="19.85546875" customWidth="1"/>
    <col min="8965" max="8965" width="2.28515625" customWidth="1"/>
    <col min="8966" max="8966" width="18.42578125" customWidth="1"/>
    <col min="8967" max="8967" width="2.7109375" customWidth="1"/>
    <col min="8968" max="8968" width="18.7109375" customWidth="1"/>
    <col min="8969" max="8969" width="2.5703125" customWidth="1"/>
    <col min="8970" max="8970" width="18.7109375" customWidth="1"/>
    <col min="8971" max="8971" width="3" customWidth="1"/>
    <col min="8972" max="8972" width="18.7109375" customWidth="1"/>
    <col min="8973" max="8973" width="3.42578125" customWidth="1"/>
    <col min="8974" max="8974" width="18.7109375" customWidth="1"/>
    <col min="8976" max="8980" width="12.28515625" customWidth="1"/>
    <col min="8982" max="8983" width="12.7109375" bestFit="1" customWidth="1"/>
    <col min="8984" max="8984" width="14.140625" bestFit="1" customWidth="1"/>
    <col min="8985" max="8986" width="12.7109375" bestFit="1" customWidth="1"/>
    <col min="9217" max="9217" width="76" customWidth="1"/>
    <col min="9218" max="9218" width="4.85546875" customWidth="1"/>
    <col min="9219" max="9219" width="3" customWidth="1"/>
    <col min="9220" max="9220" width="19.85546875" customWidth="1"/>
    <col min="9221" max="9221" width="2.28515625" customWidth="1"/>
    <col min="9222" max="9222" width="18.42578125" customWidth="1"/>
    <col min="9223" max="9223" width="2.7109375" customWidth="1"/>
    <col min="9224" max="9224" width="18.7109375" customWidth="1"/>
    <col min="9225" max="9225" width="2.5703125" customWidth="1"/>
    <col min="9226" max="9226" width="18.7109375" customWidth="1"/>
    <col min="9227" max="9227" width="3" customWidth="1"/>
    <col min="9228" max="9228" width="18.7109375" customWidth="1"/>
    <col min="9229" max="9229" width="3.42578125" customWidth="1"/>
    <col min="9230" max="9230" width="18.7109375" customWidth="1"/>
    <col min="9232" max="9236" width="12.28515625" customWidth="1"/>
    <col min="9238" max="9239" width="12.7109375" bestFit="1" customWidth="1"/>
    <col min="9240" max="9240" width="14.140625" bestFit="1" customWidth="1"/>
    <col min="9241" max="9242" width="12.7109375" bestFit="1" customWidth="1"/>
    <col min="9473" max="9473" width="76" customWidth="1"/>
    <col min="9474" max="9474" width="4.85546875" customWidth="1"/>
    <col min="9475" max="9475" width="3" customWidth="1"/>
    <col min="9476" max="9476" width="19.85546875" customWidth="1"/>
    <col min="9477" max="9477" width="2.28515625" customWidth="1"/>
    <col min="9478" max="9478" width="18.42578125" customWidth="1"/>
    <col min="9479" max="9479" width="2.7109375" customWidth="1"/>
    <col min="9480" max="9480" width="18.7109375" customWidth="1"/>
    <col min="9481" max="9481" width="2.5703125" customWidth="1"/>
    <col min="9482" max="9482" width="18.7109375" customWidth="1"/>
    <col min="9483" max="9483" width="3" customWidth="1"/>
    <col min="9484" max="9484" width="18.7109375" customWidth="1"/>
    <col min="9485" max="9485" width="3.42578125" customWidth="1"/>
    <col min="9486" max="9486" width="18.7109375" customWidth="1"/>
    <col min="9488" max="9492" width="12.28515625" customWidth="1"/>
    <col min="9494" max="9495" width="12.7109375" bestFit="1" customWidth="1"/>
    <col min="9496" max="9496" width="14.140625" bestFit="1" customWidth="1"/>
    <col min="9497" max="9498" width="12.7109375" bestFit="1" customWidth="1"/>
    <col min="9729" max="9729" width="76" customWidth="1"/>
    <col min="9730" max="9730" width="4.85546875" customWidth="1"/>
    <col min="9731" max="9731" width="3" customWidth="1"/>
    <col min="9732" max="9732" width="19.85546875" customWidth="1"/>
    <col min="9733" max="9733" width="2.28515625" customWidth="1"/>
    <col min="9734" max="9734" width="18.42578125" customWidth="1"/>
    <col min="9735" max="9735" width="2.7109375" customWidth="1"/>
    <col min="9736" max="9736" width="18.7109375" customWidth="1"/>
    <col min="9737" max="9737" width="2.5703125" customWidth="1"/>
    <col min="9738" max="9738" width="18.7109375" customWidth="1"/>
    <col min="9739" max="9739" width="3" customWidth="1"/>
    <col min="9740" max="9740" width="18.7109375" customWidth="1"/>
    <col min="9741" max="9741" width="3.42578125" customWidth="1"/>
    <col min="9742" max="9742" width="18.7109375" customWidth="1"/>
    <col min="9744" max="9748" width="12.28515625" customWidth="1"/>
    <col min="9750" max="9751" width="12.7109375" bestFit="1" customWidth="1"/>
    <col min="9752" max="9752" width="14.140625" bestFit="1" customWidth="1"/>
    <col min="9753" max="9754" width="12.7109375" bestFit="1" customWidth="1"/>
    <col min="9985" max="9985" width="76" customWidth="1"/>
    <col min="9986" max="9986" width="4.85546875" customWidth="1"/>
    <col min="9987" max="9987" width="3" customWidth="1"/>
    <col min="9988" max="9988" width="19.85546875" customWidth="1"/>
    <col min="9989" max="9989" width="2.28515625" customWidth="1"/>
    <col min="9990" max="9990" width="18.42578125" customWidth="1"/>
    <col min="9991" max="9991" width="2.7109375" customWidth="1"/>
    <col min="9992" max="9992" width="18.7109375" customWidth="1"/>
    <col min="9993" max="9993" width="2.5703125" customWidth="1"/>
    <col min="9994" max="9994" width="18.7109375" customWidth="1"/>
    <col min="9995" max="9995" width="3" customWidth="1"/>
    <col min="9996" max="9996" width="18.7109375" customWidth="1"/>
    <col min="9997" max="9997" width="3.42578125" customWidth="1"/>
    <col min="9998" max="9998" width="18.7109375" customWidth="1"/>
    <col min="10000" max="10004" width="12.28515625" customWidth="1"/>
    <col min="10006" max="10007" width="12.7109375" bestFit="1" customWidth="1"/>
    <col min="10008" max="10008" width="14.140625" bestFit="1" customWidth="1"/>
    <col min="10009" max="10010" width="12.7109375" bestFit="1" customWidth="1"/>
    <col min="10241" max="10241" width="76" customWidth="1"/>
    <col min="10242" max="10242" width="4.85546875" customWidth="1"/>
    <col min="10243" max="10243" width="3" customWidth="1"/>
    <col min="10244" max="10244" width="19.85546875" customWidth="1"/>
    <col min="10245" max="10245" width="2.28515625" customWidth="1"/>
    <col min="10246" max="10246" width="18.42578125" customWidth="1"/>
    <col min="10247" max="10247" width="2.7109375" customWidth="1"/>
    <col min="10248" max="10248" width="18.7109375" customWidth="1"/>
    <col min="10249" max="10249" width="2.5703125" customWidth="1"/>
    <col min="10250" max="10250" width="18.7109375" customWidth="1"/>
    <col min="10251" max="10251" width="3" customWidth="1"/>
    <col min="10252" max="10252" width="18.7109375" customWidth="1"/>
    <col min="10253" max="10253" width="3.42578125" customWidth="1"/>
    <col min="10254" max="10254" width="18.7109375" customWidth="1"/>
    <col min="10256" max="10260" width="12.28515625" customWidth="1"/>
    <col min="10262" max="10263" width="12.7109375" bestFit="1" customWidth="1"/>
    <col min="10264" max="10264" width="14.140625" bestFit="1" customWidth="1"/>
    <col min="10265" max="10266" width="12.7109375" bestFit="1" customWidth="1"/>
    <col min="10497" max="10497" width="76" customWidth="1"/>
    <col min="10498" max="10498" width="4.85546875" customWidth="1"/>
    <col min="10499" max="10499" width="3" customWidth="1"/>
    <col min="10500" max="10500" width="19.85546875" customWidth="1"/>
    <col min="10501" max="10501" width="2.28515625" customWidth="1"/>
    <col min="10502" max="10502" width="18.42578125" customWidth="1"/>
    <col min="10503" max="10503" width="2.7109375" customWidth="1"/>
    <col min="10504" max="10504" width="18.7109375" customWidth="1"/>
    <col min="10505" max="10505" width="2.5703125" customWidth="1"/>
    <col min="10506" max="10506" width="18.7109375" customWidth="1"/>
    <col min="10507" max="10507" width="3" customWidth="1"/>
    <col min="10508" max="10508" width="18.7109375" customWidth="1"/>
    <col min="10509" max="10509" width="3.42578125" customWidth="1"/>
    <col min="10510" max="10510" width="18.7109375" customWidth="1"/>
    <col min="10512" max="10516" width="12.28515625" customWidth="1"/>
    <col min="10518" max="10519" width="12.7109375" bestFit="1" customWidth="1"/>
    <col min="10520" max="10520" width="14.140625" bestFit="1" customWidth="1"/>
    <col min="10521" max="10522" width="12.7109375" bestFit="1" customWidth="1"/>
    <col min="10753" max="10753" width="76" customWidth="1"/>
    <col min="10754" max="10754" width="4.85546875" customWidth="1"/>
    <col min="10755" max="10755" width="3" customWidth="1"/>
    <col min="10756" max="10756" width="19.85546875" customWidth="1"/>
    <col min="10757" max="10757" width="2.28515625" customWidth="1"/>
    <col min="10758" max="10758" width="18.42578125" customWidth="1"/>
    <col min="10759" max="10759" width="2.7109375" customWidth="1"/>
    <col min="10760" max="10760" width="18.7109375" customWidth="1"/>
    <col min="10761" max="10761" width="2.5703125" customWidth="1"/>
    <col min="10762" max="10762" width="18.7109375" customWidth="1"/>
    <col min="10763" max="10763" width="3" customWidth="1"/>
    <col min="10764" max="10764" width="18.7109375" customWidth="1"/>
    <col min="10765" max="10765" width="3.42578125" customWidth="1"/>
    <col min="10766" max="10766" width="18.7109375" customWidth="1"/>
    <col min="10768" max="10772" width="12.28515625" customWidth="1"/>
    <col min="10774" max="10775" width="12.7109375" bestFit="1" customWidth="1"/>
    <col min="10776" max="10776" width="14.140625" bestFit="1" customWidth="1"/>
    <col min="10777" max="10778" width="12.7109375" bestFit="1" customWidth="1"/>
    <col min="11009" max="11009" width="76" customWidth="1"/>
    <col min="11010" max="11010" width="4.85546875" customWidth="1"/>
    <col min="11011" max="11011" width="3" customWidth="1"/>
    <col min="11012" max="11012" width="19.85546875" customWidth="1"/>
    <col min="11013" max="11013" width="2.28515625" customWidth="1"/>
    <col min="11014" max="11014" width="18.42578125" customWidth="1"/>
    <col min="11015" max="11015" width="2.7109375" customWidth="1"/>
    <col min="11016" max="11016" width="18.7109375" customWidth="1"/>
    <col min="11017" max="11017" width="2.5703125" customWidth="1"/>
    <col min="11018" max="11018" width="18.7109375" customWidth="1"/>
    <col min="11019" max="11019" width="3" customWidth="1"/>
    <col min="11020" max="11020" width="18.7109375" customWidth="1"/>
    <col min="11021" max="11021" width="3.42578125" customWidth="1"/>
    <col min="11022" max="11022" width="18.7109375" customWidth="1"/>
    <col min="11024" max="11028" width="12.28515625" customWidth="1"/>
    <col min="11030" max="11031" width="12.7109375" bestFit="1" customWidth="1"/>
    <col min="11032" max="11032" width="14.140625" bestFit="1" customWidth="1"/>
    <col min="11033" max="11034" width="12.7109375" bestFit="1" customWidth="1"/>
    <col min="11265" max="11265" width="76" customWidth="1"/>
    <col min="11266" max="11266" width="4.85546875" customWidth="1"/>
    <col min="11267" max="11267" width="3" customWidth="1"/>
    <col min="11268" max="11268" width="19.85546875" customWidth="1"/>
    <col min="11269" max="11269" width="2.28515625" customWidth="1"/>
    <col min="11270" max="11270" width="18.42578125" customWidth="1"/>
    <col min="11271" max="11271" width="2.7109375" customWidth="1"/>
    <col min="11272" max="11272" width="18.7109375" customWidth="1"/>
    <col min="11273" max="11273" width="2.5703125" customWidth="1"/>
    <col min="11274" max="11274" width="18.7109375" customWidth="1"/>
    <col min="11275" max="11275" width="3" customWidth="1"/>
    <col min="11276" max="11276" width="18.7109375" customWidth="1"/>
    <col min="11277" max="11277" width="3.42578125" customWidth="1"/>
    <col min="11278" max="11278" width="18.7109375" customWidth="1"/>
    <col min="11280" max="11284" width="12.28515625" customWidth="1"/>
    <col min="11286" max="11287" width="12.7109375" bestFit="1" customWidth="1"/>
    <col min="11288" max="11288" width="14.140625" bestFit="1" customWidth="1"/>
    <col min="11289" max="11290" width="12.7109375" bestFit="1" customWidth="1"/>
    <col min="11521" max="11521" width="76" customWidth="1"/>
    <col min="11522" max="11522" width="4.85546875" customWidth="1"/>
    <col min="11523" max="11523" width="3" customWidth="1"/>
    <col min="11524" max="11524" width="19.85546875" customWidth="1"/>
    <col min="11525" max="11525" width="2.28515625" customWidth="1"/>
    <col min="11526" max="11526" width="18.42578125" customWidth="1"/>
    <col min="11527" max="11527" width="2.7109375" customWidth="1"/>
    <col min="11528" max="11528" width="18.7109375" customWidth="1"/>
    <col min="11529" max="11529" width="2.5703125" customWidth="1"/>
    <col min="11530" max="11530" width="18.7109375" customWidth="1"/>
    <col min="11531" max="11531" width="3" customWidth="1"/>
    <col min="11532" max="11532" width="18.7109375" customWidth="1"/>
    <col min="11533" max="11533" width="3.42578125" customWidth="1"/>
    <col min="11534" max="11534" width="18.7109375" customWidth="1"/>
    <col min="11536" max="11540" width="12.28515625" customWidth="1"/>
    <col min="11542" max="11543" width="12.7109375" bestFit="1" customWidth="1"/>
    <col min="11544" max="11544" width="14.140625" bestFit="1" customWidth="1"/>
    <col min="11545" max="11546" width="12.7109375" bestFit="1" customWidth="1"/>
    <col min="11777" max="11777" width="76" customWidth="1"/>
    <col min="11778" max="11778" width="4.85546875" customWidth="1"/>
    <col min="11779" max="11779" width="3" customWidth="1"/>
    <col min="11780" max="11780" width="19.85546875" customWidth="1"/>
    <col min="11781" max="11781" width="2.28515625" customWidth="1"/>
    <col min="11782" max="11782" width="18.42578125" customWidth="1"/>
    <col min="11783" max="11783" width="2.7109375" customWidth="1"/>
    <col min="11784" max="11784" width="18.7109375" customWidth="1"/>
    <col min="11785" max="11785" width="2.5703125" customWidth="1"/>
    <col min="11786" max="11786" width="18.7109375" customWidth="1"/>
    <col min="11787" max="11787" width="3" customWidth="1"/>
    <col min="11788" max="11788" width="18.7109375" customWidth="1"/>
    <col min="11789" max="11789" width="3.42578125" customWidth="1"/>
    <col min="11790" max="11790" width="18.7109375" customWidth="1"/>
    <col min="11792" max="11796" width="12.28515625" customWidth="1"/>
    <col min="11798" max="11799" width="12.7109375" bestFit="1" customWidth="1"/>
    <col min="11800" max="11800" width="14.140625" bestFit="1" customWidth="1"/>
    <col min="11801" max="11802" width="12.7109375" bestFit="1" customWidth="1"/>
    <col min="12033" max="12033" width="76" customWidth="1"/>
    <col min="12034" max="12034" width="4.85546875" customWidth="1"/>
    <col min="12035" max="12035" width="3" customWidth="1"/>
    <col min="12036" max="12036" width="19.85546875" customWidth="1"/>
    <col min="12037" max="12037" width="2.28515625" customWidth="1"/>
    <col min="12038" max="12038" width="18.42578125" customWidth="1"/>
    <col min="12039" max="12039" width="2.7109375" customWidth="1"/>
    <col min="12040" max="12040" width="18.7109375" customWidth="1"/>
    <col min="12041" max="12041" width="2.5703125" customWidth="1"/>
    <col min="12042" max="12042" width="18.7109375" customWidth="1"/>
    <col min="12043" max="12043" width="3" customWidth="1"/>
    <col min="12044" max="12044" width="18.7109375" customWidth="1"/>
    <col min="12045" max="12045" width="3.42578125" customWidth="1"/>
    <col min="12046" max="12046" width="18.7109375" customWidth="1"/>
    <col min="12048" max="12052" width="12.28515625" customWidth="1"/>
    <col min="12054" max="12055" width="12.7109375" bestFit="1" customWidth="1"/>
    <col min="12056" max="12056" width="14.140625" bestFit="1" customWidth="1"/>
    <col min="12057" max="12058" width="12.7109375" bestFit="1" customWidth="1"/>
    <col min="12289" max="12289" width="76" customWidth="1"/>
    <col min="12290" max="12290" width="4.85546875" customWidth="1"/>
    <col min="12291" max="12291" width="3" customWidth="1"/>
    <col min="12292" max="12292" width="19.85546875" customWidth="1"/>
    <col min="12293" max="12293" width="2.28515625" customWidth="1"/>
    <col min="12294" max="12294" width="18.42578125" customWidth="1"/>
    <col min="12295" max="12295" width="2.7109375" customWidth="1"/>
    <col min="12296" max="12296" width="18.7109375" customWidth="1"/>
    <col min="12297" max="12297" width="2.5703125" customWidth="1"/>
    <col min="12298" max="12298" width="18.7109375" customWidth="1"/>
    <col min="12299" max="12299" width="3" customWidth="1"/>
    <col min="12300" max="12300" width="18.7109375" customWidth="1"/>
    <col min="12301" max="12301" width="3.42578125" customWidth="1"/>
    <col min="12302" max="12302" width="18.7109375" customWidth="1"/>
    <col min="12304" max="12308" width="12.28515625" customWidth="1"/>
    <col min="12310" max="12311" width="12.7109375" bestFit="1" customWidth="1"/>
    <col min="12312" max="12312" width="14.140625" bestFit="1" customWidth="1"/>
    <col min="12313" max="12314" width="12.7109375" bestFit="1" customWidth="1"/>
    <col min="12545" max="12545" width="76" customWidth="1"/>
    <col min="12546" max="12546" width="4.85546875" customWidth="1"/>
    <col min="12547" max="12547" width="3" customWidth="1"/>
    <col min="12548" max="12548" width="19.85546875" customWidth="1"/>
    <col min="12549" max="12549" width="2.28515625" customWidth="1"/>
    <col min="12550" max="12550" width="18.42578125" customWidth="1"/>
    <col min="12551" max="12551" width="2.7109375" customWidth="1"/>
    <col min="12552" max="12552" width="18.7109375" customWidth="1"/>
    <col min="12553" max="12553" width="2.5703125" customWidth="1"/>
    <col min="12554" max="12554" width="18.7109375" customWidth="1"/>
    <col min="12555" max="12555" width="3" customWidth="1"/>
    <col min="12556" max="12556" width="18.7109375" customWidth="1"/>
    <col min="12557" max="12557" width="3.42578125" customWidth="1"/>
    <col min="12558" max="12558" width="18.7109375" customWidth="1"/>
    <col min="12560" max="12564" width="12.28515625" customWidth="1"/>
    <col min="12566" max="12567" width="12.7109375" bestFit="1" customWidth="1"/>
    <col min="12568" max="12568" width="14.140625" bestFit="1" customWidth="1"/>
    <col min="12569" max="12570" width="12.7109375" bestFit="1" customWidth="1"/>
    <col min="12801" max="12801" width="76" customWidth="1"/>
    <col min="12802" max="12802" width="4.85546875" customWidth="1"/>
    <col min="12803" max="12803" width="3" customWidth="1"/>
    <col min="12804" max="12804" width="19.85546875" customWidth="1"/>
    <col min="12805" max="12805" width="2.28515625" customWidth="1"/>
    <col min="12806" max="12806" width="18.42578125" customWidth="1"/>
    <col min="12807" max="12807" width="2.7109375" customWidth="1"/>
    <col min="12808" max="12808" width="18.7109375" customWidth="1"/>
    <col min="12809" max="12809" width="2.5703125" customWidth="1"/>
    <col min="12810" max="12810" width="18.7109375" customWidth="1"/>
    <col min="12811" max="12811" width="3" customWidth="1"/>
    <col min="12812" max="12812" width="18.7109375" customWidth="1"/>
    <col min="12813" max="12813" width="3.42578125" customWidth="1"/>
    <col min="12814" max="12814" width="18.7109375" customWidth="1"/>
    <col min="12816" max="12820" width="12.28515625" customWidth="1"/>
    <col min="12822" max="12823" width="12.7109375" bestFit="1" customWidth="1"/>
    <col min="12824" max="12824" width="14.140625" bestFit="1" customWidth="1"/>
    <col min="12825" max="12826" width="12.7109375" bestFit="1" customWidth="1"/>
    <col min="13057" max="13057" width="76" customWidth="1"/>
    <col min="13058" max="13058" width="4.85546875" customWidth="1"/>
    <col min="13059" max="13059" width="3" customWidth="1"/>
    <col min="13060" max="13060" width="19.85546875" customWidth="1"/>
    <col min="13061" max="13061" width="2.28515625" customWidth="1"/>
    <col min="13062" max="13062" width="18.42578125" customWidth="1"/>
    <col min="13063" max="13063" width="2.7109375" customWidth="1"/>
    <col min="13064" max="13064" width="18.7109375" customWidth="1"/>
    <col min="13065" max="13065" width="2.5703125" customWidth="1"/>
    <col min="13066" max="13066" width="18.7109375" customWidth="1"/>
    <col min="13067" max="13067" width="3" customWidth="1"/>
    <col min="13068" max="13068" width="18.7109375" customWidth="1"/>
    <col min="13069" max="13069" width="3.42578125" customWidth="1"/>
    <col min="13070" max="13070" width="18.7109375" customWidth="1"/>
    <col min="13072" max="13076" width="12.28515625" customWidth="1"/>
    <col min="13078" max="13079" width="12.7109375" bestFit="1" customWidth="1"/>
    <col min="13080" max="13080" width="14.140625" bestFit="1" customWidth="1"/>
    <col min="13081" max="13082" width="12.7109375" bestFit="1" customWidth="1"/>
    <col min="13313" max="13313" width="76" customWidth="1"/>
    <col min="13314" max="13314" width="4.85546875" customWidth="1"/>
    <col min="13315" max="13315" width="3" customWidth="1"/>
    <col min="13316" max="13316" width="19.85546875" customWidth="1"/>
    <col min="13317" max="13317" width="2.28515625" customWidth="1"/>
    <col min="13318" max="13318" width="18.42578125" customWidth="1"/>
    <col min="13319" max="13319" width="2.7109375" customWidth="1"/>
    <col min="13320" max="13320" width="18.7109375" customWidth="1"/>
    <col min="13321" max="13321" width="2.5703125" customWidth="1"/>
    <col min="13322" max="13322" width="18.7109375" customWidth="1"/>
    <col min="13323" max="13323" width="3" customWidth="1"/>
    <col min="13324" max="13324" width="18.7109375" customWidth="1"/>
    <col min="13325" max="13325" width="3.42578125" customWidth="1"/>
    <col min="13326" max="13326" width="18.7109375" customWidth="1"/>
    <col min="13328" max="13332" width="12.28515625" customWidth="1"/>
    <col min="13334" max="13335" width="12.7109375" bestFit="1" customWidth="1"/>
    <col min="13336" max="13336" width="14.140625" bestFit="1" customWidth="1"/>
    <col min="13337" max="13338" width="12.7109375" bestFit="1" customWidth="1"/>
    <col min="13569" max="13569" width="76" customWidth="1"/>
    <col min="13570" max="13570" width="4.85546875" customWidth="1"/>
    <col min="13571" max="13571" width="3" customWidth="1"/>
    <col min="13572" max="13572" width="19.85546875" customWidth="1"/>
    <col min="13573" max="13573" width="2.28515625" customWidth="1"/>
    <col min="13574" max="13574" width="18.42578125" customWidth="1"/>
    <col min="13575" max="13575" width="2.7109375" customWidth="1"/>
    <col min="13576" max="13576" width="18.7109375" customWidth="1"/>
    <col min="13577" max="13577" width="2.5703125" customWidth="1"/>
    <col min="13578" max="13578" width="18.7109375" customWidth="1"/>
    <col min="13579" max="13579" width="3" customWidth="1"/>
    <col min="13580" max="13580" width="18.7109375" customWidth="1"/>
    <col min="13581" max="13581" width="3.42578125" customWidth="1"/>
    <col min="13582" max="13582" width="18.7109375" customWidth="1"/>
    <col min="13584" max="13588" width="12.28515625" customWidth="1"/>
    <col min="13590" max="13591" width="12.7109375" bestFit="1" customWidth="1"/>
    <col min="13592" max="13592" width="14.140625" bestFit="1" customWidth="1"/>
    <col min="13593" max="13594" width="12.7109375" bestFit="1" customWidth="1"/>
    <col min="13825" max="13825" width="76" customWidth="1"/>
    <col min="13826" max="13826" width="4.85546875" customWidth="1"/>
    <col min="13827" max="13827" width="3" customWidth="1"/>
    <col min="13828" max="13828" width="19.85546875" customWidth="1"/>
    <col min="13829" max="13829" width="2.28515625" customWidth="1"/>
    <col min="13830" max="13830" width="18.42578125" customWidth="1"/>
    <col min="13831" max="13831" width="2.7109375" customWidth="1"/>
    <col min="13832" max="13832" width="18.7109375" customWidth="1"/>
    <col min="13833" max="13833" width="2.5703125" customWidth="1"/>
    <col min="13834" max="13834" width="18.7109375" customWidth="1"/>
    <col min="13835" max="13835" width="3" customWidth="1"/>
    <col min="13836" max="13836" width="18.7109375" customWidth="1"/>
    <col min="13837" max="13837" width="3.42578125" customWidth="1"/>
    <col min="13838" max="13838" width="18.7109375" customWidth="1"/>
    <col min="13840" max="13844" width="12.28515625" customWidth="1"/>
    <col min="13846" max="13847" width="12.7109375" bestFit="1" customWidth="1"/>
    <col min="13848" max="13848" width="14.140625" bestFit="1" customWidth="1"/>
    <col min="13849" max="13850" width="12.7109375" bestFit="1" customWidth="1"/>
    <col min="14081" max="14081" width="76" customWidth="1"/>
    <col min="14082" max="14082" width="4.85546875" customWidth="1"/>
    <col min="14083" max="14083" width="3" customWidth="1"/>
    <col min="14084" max="14084" width="19.85546875" customWidth="1"/>
    <col min="14085" max="14085" width="2.28515625" customWidth="1"/>
    <col min="14086" max="14086" width="18.42578125" customWidth="1"/>
    <col min="14087" max="14087" width="2.7109375" customWidth="1"/>
    <col min="14088" max="14088" width="18.7109375" customWidth="1"/>
    <col min="14089" max="14089" width="2.5703125" customWidth="1"/>
    <col min="14090" max="14090" width="18.7109375" customWidth="1"/>
    <col min="14091" max="14091" width="3" customWidth="1"/>
    <col min="14092" max="14092" width="18.7109375" customWidth="1"/>
    <col min="14093" max="14093" width="3.42578125" customWidth="1"/>
    <col min="14094" max="14094" width="18.7109375" customWidth="1"/>
    <col min="14096" max="14100" width="12.28515625" customWidth="1"/>
    <col min="14102" max="14103" width="12.7109375" bestFit="1" customWidth="1"/>
    <col min="14104" max="14104" width="14.140625" bestFit="1" customWidth="1"/>
    <col min="14105" max="14106" width="12.7109375" bestFit="1" customWidth="1"/>
    <col min="14337" max="14337" width="76" customWidth="1"/>
    <col min="14338" max="14338" width="4.85546875" customWidth="1"/>
    <col min="14339" max="14339" width="3" customWidth="1"/>
    <col min="14340" max="14340" width="19.85546875" customWidth="1"/>
    <col min="14341" max="14341" width="2.28515625" customWidth="1"/>
    <col min="14342" max="14342" width="18.42578125" customWidth="1"/>
    <col min="14343" max="14343" width="2.7109375" customWidth="1"/>
    <col min="14344" max="14344" width="18.7109375" customWidth="1"/>
    <col min="14345" max="14345" width="2.5703125" customWidth="1"/>
    <col min="14346" max="14346" width="18.7109375" customWidth="1"/>
    <col min="14347" max="14347" width="3" customWidth="1"/>
    <col min="14348" max="14348" width="18.7109375" customWidth="1"/>
    <col min="14349" max="14349" width="3.42578125" customWidth="1"/>
    <col min="14350" max="14350" width="18.7109375" customWidth="1"/>
    <col min="14352" max="14356" width="12.28515625" customWidth="1"/>
    <col min="14358" max="14359" width="12.7109375" bestFit="1" customWidth="1"/>
    <col min="14360" max="14360" width="14.140625" bestFit="1" customWidth="1"/>
    <col min="14361" max="14362" width="12.7109375" bestFit="1" customWidth="1"/>
    <col min="14593" max="14593" width="76" customWidth="1"/>
    <col min="14594" max="14594" width="4.85546875" customWidth="1"/>
    <col min="14595" max="14595" width="3" customWidth="1"/>
    <col min="14596" max="14596" width="19.85546875" customWidth="1"/>
    <col min="14597" max="14597" width="2.28515625" customWidth="1"/>
    <col min="14598" max="14598" width="18.42578125" customWidth="1"/>
    <col min="14599" max="14599" width="2.7109375" customWidth="1"/>
    <col min="14600" max="14600" width="18.7109375" customWidth="1"/>
    <col min="14601" max="14601" width="2.5703125" customWidth="1"/>
    <col min="14602" max="14602" width="18.7109375" customWidth="1"/>
    <col min="14603" max="14603" width="3" customWidth="1"/>
    <col min="14604" max="14604" width="18.7109375" customWidth="1"/>
    <col min="14605" max="14605" width="3.42578125" customWidth="1"/>
    <col min="14606" max="14606" width="18.7109375" customWidth="1"/>
    <col min="14608" max="14612" width="12.28515625" customWidth="1"/>
    <col min="14614" max="14615" width="12.7109375" bestFit="1" customWidth="1"/>
    <col min="14616" max="14616" width="14.140625" bestFit="1" customWidth="1"/>
    <col min="14617" max="14618" width="12.7109375" bestFit="1" customWidth="1"/>
    <col min="14849" max="14849" width="76" customWidth="1"/>
    <col min="14850" max="14850" width="4.85546875" customWidth="1"/>
    <col min="14851" max="14851" width="3" customWidth="1"/>
    <col min="14852" max="14852" width="19.85546875" customWidth="1"/>
    <col min="14853" max="14853" width="2.28515625" customWidth="1"/>
    <col min="14854" max="14854" width="18.42578125" customWidth="1"/>
    <col min="14855" max="14855" width="2.7109375" customWidth="1"/>
    <col min="14856" max="14856" width="18.7109375" customWidth="1"/>
    <col min="14857" max="14857" width="2.5703125" customWidth="1"/>
    <col min="14858" max="14858" width="18.7109375" customWidth="1"/>
    <col min="14859" max="14859" width="3" customWidth="1"/>
    <col min="14860" max="14860" width="18.7109375" customWidth="1"/>
    <col min="14861" max="14861" width="3.42578125" customWidth="1"/>
    <col min="14862" max="14862" width="18.7109375" customWidth="1"/>
    <col min="14864" max="14868" width="12.28515625" customWidth="1"/>
    <col min="14870" max="14871" width="12.7109375" bestFit="1" customWidth="1"/>
    <col min="14872" max="14872" width="14.140625" bestFit="1" customWidth="1"/>
    <col min="14873" max="14874" width="12.7109375" bestFit="1" customWidth="1"/>
    <col min="15105" max="15105" width="76" customWidth="1"/>
    <col min="15106" max="15106" width="4.85546875" customWidth="1"/>
    <col min="15107" max="15107" width="3" customWidth="1"/>
    <col min="15108" max="15108" width="19.85546875" customWidth="1"/>
    <col min="15109" max="15109" width="2.28515625" customWidth="1"/>
    <col min="15110" max="15110" width="18.42578125" customWidth="1"/>
    <col min="15111" max="15111" width="2.7109375" customWidth="1"/>
    <col min="15112" max="15112" width="18.7109375" customWidth="1"/>
    <col min="15113" max="15113" width="2.5703125" customWidth="1"/>
    <col min="15114" max="15114" width="18.7109375" customWidth="1"/>
    <col min="15115" max="15115" width="3" customWidth="1"/>
    <col min="15116" max="15116" width="18.7109375" customWidth="1"/>
    <col min="15117" max="15117" width="3.42578125" customWidth="1"/>
    <col min="15118" max="15118" width="18.7109375" customWidth="1"/>
    <col min="15120" max="15124" width="12.28515625" customWidth="1"/>
    <col min="15126" max="15127" width="12.7109375" bestFit="1" customWidth="1"/>
    <col min="15128" max="15128" width="14.140625" bestFit="1" customWidth="1"/>
    <col min="15129" max="15130" width="12.7109375" bestFit="1" customWidth="1"/>
    <col min="15361" max="15361" width="76" customWidth="1"/>
    <col min="15362" max="15362" width="4.85546875" customWidth="1"/>
    <col min="15363" max="15363" width="3" customWidth="1"/>
    <col min="15364" max="15364" width="19.85546875" customWidth="1"/>
    <col min="15365" max="15365" width="2.28515625" customWidth="1"/>
    <col min="15366" max="15366" width="18.42578125" customWidth="1"/>
    <col min="15367" max="15367" width="2.7109375" customWidth="1"/>
    <col min="15368" max="15368" width="18.7109375" customWidth="1"/>
    <col min="15369" max="15369" width="2.5703125" customWidth="1"/>
    <col min="15370" max="15370" width="18.7109375" customWidth="1"/>
    <col min="15371" max="15371" width="3" customWidth="1"/>
    <col min="15372" max="15372" width="18.7109375" customWidth="1"/>
    <col min="15373" max="15373" width="3.42578125" customWidth="1"/>
    <col min="15374" max="15374" width="18.7109375" customWidth="1"/>
    <col min="15376" max="15380" width="12.28515625" customWidth="1"/>
    <col min="15382" max="15383" width="12.7109375" bestFit="1" customWidth="1"/>
    <col min="15384" max="15384" width="14.140625" bestFit="1" customWidth="1"/>
    <col min="15385" max="15386" width="12.7109375" bestFit="1" customWidth="1"/>
    <col min="15617" max="15617" width="76" customWidth="1"/>
    <col min="15618" max="15618" width="4.85546875" customWidth="1"/>
    <col min="15619" max="15619" width="3" customWidth="1"/>
    <col min="15620" max="15620" width="19.85546875" customWidth="1"/>
    <col min="15621" max="15621" width="2.28515625" customWidth="1"/>
    <col min="15622" max="15622" width="18.42578125" customWidth="1"/>
    <col min="15623" max="15623" width="2.7109375" customWidth="1"/>
    <col min="15624" max="15624" width="18.7109375" customWidth="1"/>
    <col min="15625" max="15625" width="2.5703125" customWidth="1"/>
    <col min="15626" max="15626" width="18.7109375" customWidth="1"/>
    <col min="15627" max="15627" width="3" customWidth="1"/>
    <col min="15628" max="15628" width="18.7109375" customWidth="1"/>
    <col min="15629" max="15629" width="3.42578125" customWidth="1"/>
    <col min="15630" max="15630" width="18.7109375" customWidth="1"/>
    <col min="15632" max="15636" width="12.28515625" customWidth="1"/>
    <col min="15638" max="15639" width="12.7109375" bestFit="1" customWidth="1"/>
    <col min="15640" max="15640" width="14.140625" bestFit="1" customWidth="1"/>
    <col min="15641" max="15642" width="12.7109375" bestFit="1" customWidth="1"/>
    <col min="15873" max="15873" width="76" customWidth="1"/>
    <col min="15874" max="15874" width="4.85546875" customWidth="1"/>
    <col min="15875" max="15875" width="3" customWidth="1"/>
    <col min="15876" max="15876" width="19.85546875" customWidth="1"/>
    <col min="15877" max="15877" width="2.28515625" customWidth="1"/>
    <col min="15878" max="15878" width="18.42578125" customWidth="1"/>
    <col min="15879" max="15879" width="2.7109375" customWidth="1"/>
    <col min="15880" max="15880" width="18.7109375" customWidth="1"/>
    <col min="15881" max="15881" width="2.5703125" customWidth="1"/>
    <col min="15882" max="15882" width="18.7109375" customWidth="1"/>
    <col min="15883" max="15883" width="3" customWidth="1"/>
    <col min="15884" max="15884" width="18.7109375" customWidth="1"/>
    <col min="15885" max="15885" width="3.42578125" customWidth="1"/>
    <col min="15886" max="15886" width="18.7109375" customWidth="1"/>
    <col min="15888" max="15892" width="12.28515625" customWidth="1"/>
    <col min="15894" max="15895" width="12.7109375" bestFit="1" customWidth="1"/>
    <col min="15896" max="15896" width="14.140625" bestFit="1" customWidth="1"/>
    <col min="15897" max="15898" width="12.7109375" bestFit="1" customWidth="1"/>
    <col min="16129" max="16129" width="76" customWidth="1"/>
    <col min="16130" max="16130" width="4.85546875" customWidth="1"/>
    <col min="16131" max="16131" width="3" customWidth="1"/>
    <col min="16132" max="16132" width="19.85546875" customWidth="1"/>
    <col min="16133" max="16133" width="2.28515625" customWidth="1"/>
    <col min="16134" max="16134" width="18.42578125" customWidth="1"/>
    <col min="16135" max="16135" width="2.7109375" customWidth="1"/>
    <col min="16136" max="16136" width="18.7109375" customWidth="1"/>
    <col min="16137" max="16137" width="2.5703125" customWidth="1"/>
    <col min="16138" max="16138" width="18.7109375" customWidth="1"/>
    <col min="16139" max="16139" width="3" customWidth="1"/>
    <col min="16140" max="16140" width="18.7109375" customWidth="1"/>
    <col min="16141" max="16141" width="3.42578125" customWidth="1"/>
    <col min="16142" max="16142" width="18.7109375" customWidth="1"/>
    <col min="16144" max="16148" width="12.28515625" customWidth="1"/>
    <col min="16150" max="16151" width="12.7109375" bestFit="1" customWidth="1"/>
    <col min="16152" max="16152" width="14.140625" bestFit="1" customWidth="1"/>
    <col min="16153" max="16154" width="12.7109375" bestFit="1" customWidth="1"/>
  </cols>
  <sheetData>
    <row r="1" spans="1:20" ht="22.5" customHeight="1" thickBot="1" x14ac:dyDescent="0.3">
      <c r="A1" s="1" t="s">
        <v>195</v>
      </c>
      <c r="B1" s="2"/>
      <c r="C1" s="2"/>
      <c r="D1" s="3"/>
      <c r="E1" s="3"/>
      <c r="F1" s="3"/>
      <c r="G1" s="3"/>
      <c r="H1" s="3"/>
      <c r="I1" s="3"/>
      <c r="J1" s="3"/>
      <c r="K1" s="4"/>
      <c r="L1" s="5"/>
      <c r="M1" s="6"/>
    </row>
    <row r="2" spans="1:20" ht="23.25" customHeight="1" thickBot="1" x14ac:dyDescent="0.3">
      <c r="A2" s="9" t="s">
        <v>1</v>
      </c>
      <c r="B2" s="2"/>
      <c r="C2" s="2"/>
      <c r="D2" s="10"/>
      <c r="E2" s="10"/>
      <c r="F2" s="10"/>
      <c r="G2" s="10"/>
      <c r="H2" s="10"/>
      <c r="I2" s="10"/>
      <c r="J2" s="10"/>
      <c r="K2" s="11"/>
      <c r="L2" s="12"/>
      <c r="M2" s="13"/>
    </row>
    <row r="3" spans="1:20" ht="16.5" customHeight="1" x14ac:dyDescent="0.35">
      <c r="A3" s="14"/>
      <c r="B3" s="14"/>
      <c r="C3" s="14"/>
    </row>
    <row r="4" spans="1:20" ht="16.5" customHeight="1" x14ac:dyDescent="0.35">
      <c r="A4" s="14"/>
      <c r="B4" s="14"/>
      <c r="C4" s="14"/>
    </row>
    <row r="5" spans="1:20" ht="16.5" customHeight="1" x14ac:dyDescent="0.35">
      <c r="A5" s="14"/>
      <c r="B5" s="14"/>
      <c r="C5" s="14"/>
    </row>
    <row r="6" spans="1:20" ht="16.5" customHeight="1" thickBot="1" x14ac:dyDescent="0.4">
      <c r="A6" s="14"/>
      <c r="B6" s="14"/>
      <c r="C6" s="14"/>
    </row>
    <row r="7" spans="1:20" ht="30" customHeight="1" thickBot="1" x14ac:dyDescent="0.3">
      <c r="A7" s="16"/>
      <c r="B7" s="17"/>
      <c r="C7" s="17"/>
      <c r="D7" s="18" t="s">
        <v>2</v>
      </c>
    </row>
    <row r="8" spans="1:20" ht="27.75" customHeight="1" thickBot="1" x14ac:dyDescent="0.4">
      <c r="A8" s="19"/>
      <c r="B8" s="17"/>
      <c r="C8" s="17"/>
      <c r="D8" s="20"/>
      <c r="E8" s="14"/>
      <c r="F8" s="21" t="s">
        <v>3</v>
      </c>
      <c r="G8" s="22"/>
      <c r="H8" s="22"/>
      <c r="I8" s="22"/>
      <c r="J8" s="22"/>
      <c r="K8" s="22"/>
      <c r="L8" s="22"/>
      <c r="M8" s="22"/>
      <c r="N8" s="23"/>
      <c r="P8" s="24" t="s">
        <v>4</v>
      </c>
      <c r="Q8" s="25"/>
      <c r="R8" s="25"/>
      <c r="S8" s="25"/>
      <c r="T8" s="26"/>
    </row>
    <row r="9" spans="1:20" ht="23.25" thickBot="1" x14ac:dyDescent="0.35">
      <c r="A9" s="27" t="s">
        <v>5</v>
      </c>
      <c r="B9" s="19"/>
      <c r="C9" s="19"/>
      <c r="D9" s="28">
        <v>2014</v>
      </c>
      <c r="E9" s="17"/>
      <c r="F9" s="29">
        <v>2015</v>
      </c>
      <c r="G9" s="30"/>
      <c r="H9" s="29">
        <v>2016</v>
      </c>
      <c r="I9" s="30"/>
      <c r="J9" s="29">
        <v>2017</v>
      </c>
      <c r="K9" s="30"/>
      <c r="L9" s="29">
        <v>2018</v>
      </c>
      <c r="M9" s="31"/>
      <c r="N9" s="29">
        <v>2019</v>
      </c>
      <c r="P9" s="32">
        <v>2015</v>
      </c>
      <c r="Q9" s="32">
        <v>2016</v>
      </c>
      <c r="R9" s="32">
        <v>2017</v>
      </c>
      <c r="S9" s="32">
        <v>2018</v>
      </c>
      <c r="T9" s="32">
        <v>2019</v>
      </c>
    </row>
    <row r="10" spans="1:20" ht="18" x14ac:dyDescent="0.25">
      <c r="A10" s="33" t="s">
        <v>6</v>
      </c>
      <c r="B10" s="34"/>
      <c r="C10" s="34"/>
      <c r="D10" s="35">
        <v>0</v>
      </c>
      <c r="E10" s="36"/>
      <c r="F10" s="35">
        <v>0</v>
      </c>
      <c r="G10" s="37"/>
      <c r="H10" s="35">
        <v>0</v>
      </c>
      <c r="I10" s="37"/>
      <c r="J10" s="35">
        <v>0</v>
      </c>
      <c r="K10" s="38"/>
      <c r="L10" s="35">
        <v>0</v>
      </c>
      <c r="M10" s="38"/>
      <c r="N10" s="35">
        <v>0</v>
      </c>
      <c r="P10" s="39">
        <v>0</v>
      </c>
      <c r="Q10" s="39">
        <v>0</v>
      </c>
      <c r="R10" s="39">
        <v>0</v>
      </c>
      <c r="S10" s="39">
        <v>0</v>
      </c>
      <c r="T10" s="39">
        <v>0</v>
      </c>
    </row>
    <row r="11" spans="1:20" ht="15.75" x14ac:dyDescent="0.25">
      <c r="A11" s="33" t="s">
        <v>7</v>
      </c>
      <c r="B11" s="34"/>
      <c r="C11" s="34"/>
      <c r="D11" s="35">
        <v>0</v>
      </c>
      <c r="E11" s="40"/>
      <c r="F11" s="35">
        <v>0</v>
      </c>
      <c r="G11" s="41"/>
      <c r="H11" s="35">
        <v>0</v>
      </c>
      <c r="I11" s="41"/>
      <c r="J11" s="35">
        <v>0</v>
      </c>
      <c r="K11" s="42"/>
      <c r="L11" s="35">
        <v>0</v>
      </c>
      <c r="M11" s="43"/>
      <c r="N11" s="35">
        <v>0</v>
      </c>
      <c r="P11" s="44">
        <v>0</v>
      </c>
      <c r="Q11" s="44">
        <v>0</v>
      </c>
      <c r="R11" s="39">
        <v>0</v>
      </c>
      <c r="S11" s="39">
        <v>0</v>
      </c>
      <c r="T11" s="39">
        <v>0</v>
      </c>
    </row>
    <row r="12" spans="1:20" ht="31.5" x14ac:dyDescent="0.25">
      <c r="A12" s="45" t="s">
        <v>8</v>
      </c>
      <c r="B12" s="34"/>
      <c r="C12" s="34"/>
      <c r="D12" s="35">
        <v>0</v>
      </c>
      <c r="E12" s="40"/>
      <c r="F12" s="35">
        <v>0</v>
      </c>
      <c r="G12" s="41"/>
      <c r="H12" s="35">
        <v>0</v>
      </c>
      <c r="I12" s="41"/>
      <c r="J12" s="35">
        <v>0</v>
      </c>
      <c r="K12" s="42"/>
      <c r="L12" s="35">
        <v>0</v>
      </c>
      <c r="M12" s="43"/>
      <c r="N12" s="35">
        <v>0</v>
      </c>
      <c r="P12" s="44">
        <v>0</v>
      </c>
      <c r="Q12" s="44">
        <v>0</v>
      </c>
      <c r="R12" s="39">
        <v>0</v>
      </c>
      <c r="S12" s="39">
        <v>0</v>
      </c>
      <c r="T12" s="39">
        <v>0</v>
      </c>
    </row>
    <row r="13" spans="1:20" ht="15.75" x14ac:dyDescent="0.25">
      <c r="A13" s="33" t="s">
        <v>9</v>
      </c>
      <c r="B13" s="34"/>
      <c r="C13" s="34"/>
      <c r="D13" s="35">
        <v>0</v>
      </c>
      <c r="E13" s="40"/>
      <c r="F13" s="35">
        <v>973897.85200000007</v>
      </c>
      <c r="G13" s="41"/>
      <c r="H13" s="35">
        <v>1129932.7879999999</v>
      </c>
      <c r="I13" s="41"/>
      <c r="J13" s="35">
        <v>1282446.3960000002</v>
      </c>
      <c r="K13" s="42"/>
      <c r="L13" s="35">
        <v>1282446.3960000002</v>
      </c>
      <c r="M13" s="43"/>
      <c r="N13" s="35">
        <v>1282446.3960000002</v>
      </c>
      <c r="P13" s="44">
        <v>0.51191894045383024</v>
      </c>
      <c r="Q13" s="44">
        <v>0.65654276494953134</v>
      </c>
      <c r="R13" s="39">
        <v>0.70054563629636557</v>
      </c>
      <c r="S13" s="39">
        <v>0.70005972791042204</v>
      </c>
      <c r="T13" s="39">
        <v>0.69859304838644642</v>
      </c>
    </row>
    <row r="14" spans="1:20" ht="15.75" x14ac:dyDescent="0.25">
      <c r="A14" s="33" t="s">
        <v>10</v>
      </c>
      <c r="B14" s="34"/>
      <c r="C14" s="34"/>
      <c r="D14" s="35">
        <v>0</v>
      </c>
      <c r="E14" s="40"/>
      <c r="F14" s="35">
        <v>125000</v>
      </c>
      <c r="G14" s="41"/>
      <c r="H14" s="35">
        <v>0</v>
      </c>
      <c r="I14" s="41"/>
      <c r="J14" s="35">
        <v>0</v>
      </c>
      <c r="K14" s="42"/>
      <c r="L14" s="35">
        <v>0</v>
      </c>
      <c r="M14" s="43"/>
      <c r="N14" s="35">
        <v>0</v>
      </c>
      <c r="P14" s="44">
        <v>6.5704906757232256E-2</v>
      </c>
      <c r="Q14" s="44">
        <v>0</v>
      </c>
      <c r="R14" s="39">
        <v>0</v>
      </c>
      <c r="S14" s="39">
        <v>0</v>
      </c>
      <c r="T14" s="39">
        <v>0</v>
      </c>
    </row>
    <row r="15" spans="1:20" ht="15.75" x14ac:dyDescent="0.25">
      <c r="A15" s="33" t="s">
        <v>11</v>
      </c>
      <c r="B15" s="34"/>
      <c r="C15" s="34"/>
      <c r="D15" s="35">
        <v>0</v>
      </c>
      <c r="E15" s="40"/>
      <c r="F15" s="35">
        <v>125000</v>
      </c>
      <c r="G15" s="46"/>
      <c r="H15" s="35">
        <v>0</v>
      </c>
      <c r="I15" s="46"/>
      <c r="J15" s="35">
        <v>0</v>
      </c>
      <c r="K15" s="47"/>
      <c r="L15" s="35">
        <v>0</v>
      </c>
      <c r="M15" s="48"/>
      <c r="N15" s="35">
        <v>0</v>
      </c>
      <c r="P15" s="44">
        <v>6.5704906757232256E-2</v>
      </c>
      <c r="Q15" s="44">
        <v>0</v>
      </c>
      <c r="R15" s="39">
        <v>0</v>
      </c>
      <c r="S15" s="39">
        <v>0</v>
      </c>
      <c r="T15" s="39">
        <v>0</v>
      </c>
    </row>
    <row r="16" spans="1:20" ht="15.75" x14ac:dyDescent="0.25">
      <c r="A16" s="33" t="s">
        <v>12</v>
      </c>
      <c r="B16" s="34"/>
      <c r="C16" s="34"/>
      <c r="D16" s="35">
        <v>0</v>
      </c>
      <c r="E16" s="40"/>
      <c r="F16" s="35">
        <v>93750</v>
      </c>
      <c r="G16" s="41"/>
      <c r="H16" s="35">
        <v>108750</v>
      </c>
      <c r="I16" s="41"/>
      <c r="J16" s="35">
        <v>123750</v>
      </c>
      <c r="K16" s="42"/>
      <c r="L16" s="35">
        <v>123750</v>
      </c>
      <c r="M16" s="43"/>
      <c r="N16" s="35">
        <v>123750</v>
      </c>
      <c r="P16" s="44">
        <v>4.9278680067924185E-2</v>
      </c>
      <c r="Q16" s="44">
        <v>6.3188736928892028E-2</v>
      </c>
      <c r="R16" s="39">
        <v>6.7599334180416873E-2</v>
      </c>
      <c r="S16" s="39">
        <v>6.7552446323779686E-2</v>
      </c>
      <c r="T16" s="39">
        <v>6.741091869996782E-2</v>
      </c>
    </row>
    <row r="17" spans="1:31" ht="15.75" x14ac:dyDescent="0.25">
      <c r="A17" s="33" t="s">
        <v>13</v>
      </c>
      <c r="B17" s="34"/>
      <c r="C17" s="34"/>
      <c r="D17" s="35">
        <v>0</v>
      </c>
      <c r="E17" s="40"/>
      <c r="F17" s="35">
        <v>71100</v>
      </c>
      <c r="G17" s="41"/>
      <c r="H17" s="35">
        <v>82160</v>
      </c>
      <c r="I17" s="41"/>
      <c r="J17" s="35">
        <v>94010</v>
      </c>
      <c r="K17" s="42"/>
      <c r="L17" s="35">
        <v>94010</v>
      </c>
      <c r="M17" s="43"/>
      <c r="N17" s="35">
        <v>94010</v>
      </c>
      <c r="P17" s="44">
        <v>3.7372950963513701E-2</v>
      </c>
      <c r="Q17" s="44">
        <v>4.7738727596117421E-2</v>
      </c>
      <c r="R17" s="39">
        <v>5.135364368728073E-2</v>
      </c>
      <c r="S17" s="39">
        <v>5.1318024071907303E-2</v>
      </c>
      <c r="T17" s="39">
        <v>5.1210508824112926E-2</v>
      </c>
    </row>
    <row r="18" spans="1:31" ht="15.75" x14ac:dyDescent="0.25">
      <c r="A18" s="33" t="s">
        <v>14</v>
      </c>
      <c r="B18" s="34"/>
      <c r="C18" s="34"/>
      <c r="D18" s="35">
        <v>0</v>
      </c>
      <c r="E18" s="40"/>
      <c r="F18" s="35">
        <v>26784</v>
      </c>
      <c r="G18" s="41"/>
      <c r="H18" s="35">
        <v>31248</v>
      </c>
      <c r="I18" s="41"/>
      <c r="J18" s="35">
        <v>35216</v>
      </c>
      <c r="K18" s="42"/>
      <c r="L18" s="35">
        <v>35216</v>
      </c>
      <c r="M18" s="43"/>
      <c r="N18" s="35">
        <v>35216</v>
      </c>
      <c r="P18" s="44">
        <v>1.407872178068567E-2</v>
      </c>
      <c r="Q18" s="44">
        <v>1.8156520933830054E-2</v>
      </c>
      <c r="R18" s="39">
        <v>1.9236995171697458E-2</v>
      </c>
      <c r="S18" s="39">
        <v>1.9223652119096771E-2</v>
      </c>
      <c r="T18" s="39">
        <v>1.9183377074247002E-2</v>
      </c>
    </row>
    <row r="19" spans="1:31" ht="15.75" x14ac:dyDescent="0.25">
      <c r="A19" s="33" t="s">
        <v>15</v>
      </c>
      <c r="B19" s="34"/>
      <c r="C19" s="34"/>
      <c r="D19" s="35">
        <v>0</v>
      </c>
      <c r="E19" s="40"/>
      <c r="F19" s="35">
        <v>8000</v>
      </c>
      <c r="G19" s="41"/>
      <c r="H19" s="35">
        <v>9280</v>
      </c>
      <c r="I19" s="41"/>
      <c r="J19" s="35">
        <v>10560</v>
      </c>
      <c r="K19" s="42"/>
      <c r="L19" s="35">
        <v>10560</v>
      </c>
      <c r="M19" s="43"/>
      <c r="N19" s="35">
        <v>10560</v>
      </c>
      <c r="O19"/>
      <c r="P19" s="44">
        <v>4.2051140324628642E-3</v>
      </c>
      <c r="Q19" s="44">
        <v>5.3921055512654538E-3</v>
      </c>
      <c r="R19" s="39">
        <v>5.768476516728906E-3</v>
      </c>
      <c r="S19" s="39">
        <v>5.7644754196292001E-3</v>
      </c>
      <c r="T19" s="39">
        <v>5.7523983957305869E-3</v>
      </c>
      <c r="U19"/>
      <c r="V19"/>
      <c r="W19"/>
      <c r="X19"/>
      <c r="Y19"/>
      <c r="Z19"/>
      <c r="AA19"/>
      <c r="AB19"/>
      <c r="AC19"/>
      <c r="AD19"/>
      <c r="AE19"/>
    </row>
    <row r="20" spans="1:31" ht="15.75" x14ac:dyDescent="0.25">
      <c r="A20" s="33" t="s">
        <v>16</v>
      </c>
      <c r="B20" s="34"/>
      <c r="C20" s="34"/>
      <c r="D20" s="35">
        <v>0</v>
      </c>
      <c r="E20" s="40"/>
      <c r="F20" s="35">
        <v>0</v>
      </c>
      <c r="G20" s="41"/>
      <c r="H20" s="35">
        <v>0</v>
      </c>
      <c r="I20" s="41"/>
      <c r="J20" s="35">
        <v>0</v>
      </c>
      <c r="K20" s="42"/>
      <c r="L20" s="35">
        <v>0</v>
      </c>
      <c r="M20" s="43"/>
      <c r="N20" s="35">
        <v>0</v>
      </c>
      <c r="O20"/>
      <c r="P20" s="44">
        <v>0</v>
      </c>
      <c r="Q20" s="44">
        <v>0</v>
      </c>
      <c r="R20" s="39">
        <v>0</v>
      </c>
      <c r="S20" s="39">
        <v>0</v>
      </c>
      <c r="T20" s="39">
        <v>0</v>
      </c>
      <c r="U20"/>
      <c r="V20"/>
      <c r="W20"/>
      <c r="X20"/>
      <c r="Y20"/>
      <c r="Z20"/>
      <c r="AA20"/>
      <c r="AB20"/>
      <c r="AC20"/>
      <c r="AD20"/>
      <c r="AE20"/>
    </row>
    <row r="21" spans="1:31" ht="15.75" x14ac:dyDescent="0.25">
      <c r="A21" s="33" t="s">
        <v>17</v>
      </c>
      <c r="B21" s="34"/>
      <c r="C21" s="34"/>
      <c r="D21" s="35">
        <v>0</v>
      </c>
      <c r="E21" s="41"/>
      <c r="F21" s="35">
        <v>163288.58425717941</v>
      </c>
      <c r="G21" s="41"/>
      <c r="H21" s="35">
        <v>166512.10442539543</v>
      </c>
      <c r="I21" s="41"/>
      <c r="J21" s="35">
        <v>169804.73647806511</v>
      </c>
      <c r="K21" s="42"/>
      <c r="L21" s="35">
        <v>173200.83120762641</v>
      </c>
      <c r="M21" s="43"/>
      <c r="N21" s="35">
        <v>176664.84783177893</v>
      </c>
      <c r="O21"/>
      <c r="P21" s="44">
        <v>8.5830889625107473E-2</v>
      </c>
      <c r="Q21" s="44">
        <v>9.6751168386321945E-2</v>
      </c>
      <c r="R21" s="39">
        <v>9.27570676896836E-2</v>
      </c>
      <c r="S21" s="39">
        <v>9.4546584673836045E-2</v>
      </c>
      <c r="T21" s="39">
        <v>9.6235472277416037E-2</v>
      </c>
      <c r="U21"/>
      <c r="V21"/>
      <c r="W21"/>
      <c r="X21"/>
      <c r="Y21"/>
      <c r="Z21"/>
      <c r="AA21"/>
      <c r="AB21"/>
      <c r="AC21"/>
      <c r="AD21"/>
      <c r="AE21"/>
    </row>
    <row r="22" spans="1:31" ht="15.75" x14ac:dyDescent="0.25">
      <c r="A22" s="33" t="s">
        <v>18</v>
      </c>
      <c r="B22" s="34"/>
      <c r="C22" s="34"/>
      <c r="D22" s="35">
        <v>160000</v>
      </c>
      <c r="E22" s="41"/>
      <c r="F22" s="35">
        <v>0</v>
      </c>
      <c r="G22" s="41"/>
      <c r="H22" s="35">
        <v>0</v>
      </c>
      <c r="I22" s="41"/>
      <c r="J22" s="35">
        <v>0</v>
      </c>
      <c r="K22" s="42"/>
      <c r="L22" s="35">
        <v>0</v>
      </c>
      <c r="M22" s="43"/>
      <c r="N22" s="35">
        <v>0</v>
      </c>
      <c r="O22"/>
      <c r="P22" s="44">
        <v>0</v>
      </c>
      <c r="Q22" s="44">
        <v>0</v>
      </c>
      <c r="R22" s="39">
        <v>0</v>
      </c>
      <c r="S22" s="39">
        <v>0</v>
      </c>
      <c r="T22" s="39">
        <v>0</v>
      </c>
      <c r="U22"/>
      <c r="V22"/>
      <c r="W22"/>
      <c r="X22"/>
      <c r="Y22"/>
      <c r="Z22"/>
      <c r="AA22"/>
      <c r="AB22"/>
      <c r="AC22"/>
      <c r="AD22"/>
      <c r="AE22"/>
    </row>
    <row r="23" spans="1:31" ht="15.75" x14ac:dyDescent="0.25">
      <c r="A23" s="33" t="s">
        <v>19</v>
      </c>
      <c r="B23" s="34"/>
      <c r="C23" s="34"/>
      <c r="D23" s="35">
        <v>150000</v>
      </c>
      <c r="E23" s="41"/>
      <c r="F23" s="35">
        <v>275000</v>
      </c>
      <c r="G23" s="41"/>
      <c r="H23" s="35">
        <v>91666.666666666672</v>
      </c>
      <c r="I23" s="41"/>
      <c r="J23" s="35">
        <v>87500</v>
      </c>
      <c r="K23" s="42"/>
      <c r="L23" s="35">
        <v>85000</v>
      </c>
      <c r="M23" s="43"/>
      <c r="N23" s="35">
        <v>85000</v>
      </c>
      <c r="O23"/>
      <c r="P23" s="44">
        <v>0.14455079486591094</v>
      </c>
      <c r="Q23" s="44">
        <v>5.326253687492815E-2</v>
      </c>
      <c r="R23" s="39">
        <v>4.7797509016456373E-2</v>
      </c>
      <c r="S23" s="39">
        <v>4.639966010118201E-2</v>
      </c>
      <c r="T23" s="39">
        <v>4.6302449208058698E-2</v>
      </c>
      <c r="U23"/>
      <c r="V23"/>
      <c r="W23"/>
      <c r="X23"/>
      <c r="Y23"/>
      <c r="Z23"/>
      <c r="AA23"/>
      <c r="AB23"/>
      <c r="AC23"/>
      <c r="AD23"/>
      <c r="AE23"/>
    </row>
    <row r="24" spans="1:31" ht="15.75" x14ac:dyDescent="0.25">
      <c r="A24" s="33" t="s">
        <v>20</v>
      </c>
      <c r="B24" s="34"/>
      <c r="C24" s="34"/>
      <c r="D24" s="35">
        <v>0</v>
      </c>
      <c r="E24" s="41"/>
      <c r="F24" s="35">
        <v>3125</v>
      </c>
      <c r="G24" s="41"/>
      <c r="H24" s="35">
        <v>3625</v>
      </c>
      <c r="I24" s="41"/>
      <c r="J24" s="35">
        <v>4125</v>
      </c>
      <c r="K24" s="42"/>
      <c r="L24" s="35">
        <v>4125</v>
      </c>
      <c r="M24" s="43"/>
      <c r="N24" s="35">
        <v>4125</v>
      </c>
      <c r="O24"/>
      <c r="P24" s="44">
        <v>1.6426226689308062E-3</v>
      </c>
      <c r="Q24" s="44">
        <v>2.1062912309630678E-3</v>
      </c>
      <c r="R24" s="39">
        <v>2.2533111393472291E-3</v>
      </c>
      <c r="S24" s="39">
        <v>2.2517482107926564E-3</v>
      </c>
      <c r="T24" s="39">
        <v>2.2470306233322605E-3</v>
      </c>
      <c r="U24"/>
      <c r="V24"/>
      <c r="W24"/>
      <c r="X24"/>
      <c r="Y24"/>
      <c r="Z24"/>
      <c r="AA24"/>
      <c r="AB24"/>
      <c r="AC24"/>
      <c r="AD24"/>
      <c r="AE24"/>
    </row>
    <row r="25" spans="1:31" ht="15.75" x14ac:dyDescent="0.25">
      <c r="A25" s="33" t="s">
        <v>21</v>
      </c>
      <c r="B25" s="34"/>
      <c r="C25" s="34"/>
      <c r="D25" s="35">
        <v>0</v>
      </c>
      <c r="E25" s="41"/>
      <c r="F25" s="35">
        <v>0</v>
      </c>
      <c r="G25" s="41"/>
      <c r="H25" s="35">
        <v>22860</v>
      </c>
      <c r="I25" s="41"/>
      <c r="J25" s="35">
        <v>23227.200000000001</v>
      </c>
      <c r="K25" s="42"/>
      <c r="L25" s="35">
        <v>23601.743999999999</v>
      </c>
      <c r="M25" s="43"/>
      <c r="N25" s="35">
        <v>23983.778879999998</v>
      </c>
      <c r="O25"/>
      <c r="P25" s="44">
        <v>0</v>
      </c>
      <c r="Q25" s="44">
        <v>1.3282708286845718E-2</v>
      </c>
      <c r="R25" s="39">
        <v>1.2688026302023262E-2</v>
      </c>
      <c r="S25" s="39">
        <v>1.2883681169354257E-2</v>
      </c>
      <c r="T25" s="39">
        <v>1.3064796510688363E-2</v>
      </c>
      <c r="U25"/>
      <c r="V25"/>
      <c r="W25"/>
      <c r="X25"/>
      <c r="Y25"/>
      <c r="Z25"/>
      <c r="AA25"/>
      <c r="AB25"/>
      <c r="AC25"/>
      <c r="AD25"/>
      <c r="AE25"/>
    </row>
    <row r="26" spans="1:31" ht="15.75" x14ac:dyDescent="0.25">
      <c r="A26" s="33" t="s">
        <v>22</v>
      </c>
      <c r="B26" s="34"/>
      <c r="C26" s="34"/>
      <c r="D26" s="35">
        <v>0</v>
      </c>
      <c r="E26" s="41"/>
      <c r="F26" s="35">
        <v>0</v>
      </c>
      <c r="G26" s="41"/>
      <c r="H26" s="35">
        <v>0</v>
      </c>
      <c r="I26" s="41"/>
      <c r="J26" s="35">
        <v>0</v>
      </c>
      <c r="K26" s="42"/>
      <c r="L26" s="35">
        <v>0</v>
      </c>
      <c r="M26" s="43"/>
      <c r="N26" s="35">
        <v>0</v>
      </c>
      <c r="O26"/>
      <c r="P26" s="44">
        <v>0</v>
      </c>
      <c r="Q26" s="44">
        <v>0</v>
      </c>
      <c r="R26" s="39">
        <v>0</v>
      </c>
      <c r="S26" s="39">
        <v>0</v>
      </c>
      <c r="T26" s="39">
        <v>0</v>
      </c>
      <c r="U26"/>
      <c r="V26"/>
      <c r="W26"/>
      <c r="X26"/>
      <c r="Y26"/>
      <c r="Z26"/>
      <c r="AA26"/>
      <c r="AB26"/>
      <c r="AC26"/>
      <c r="AD26"/>
      <c r="AE26"/>
    </row>
    <row r="27" spans="1:31" ht="15.75" x14ac:dyDescent="0.25">
      <c r="A27" s="33" t="s">
        <v>23</v>
      </c>
      <c r="B27" s="34"/>
      <c r="C27" s="34"/>
      <c r="D27" s="35">
        <v>0</v>
      </c>
      <c r="E27" s="41"/>
      <c r="F27" s="35">
        <v>0</v>
      </c>
      <c r="G27" s="41"/>
      <c r="H27" s="35">
        <v>0</v>
      </c>
      <c r="I27" s="41"/>
      <c r="J27" s="35">
        <v>0</v>
      </c>
      <c r="K27" s="42"/>
      <c r="L27" s="35">
        <v>0</v>
      </c>
      <c r="M27" s="43"/>
      <c r="N27" s="35">
        <v>0</v>
      </c>
      <c r="O27"/>
      <c r="P27" s="44">
        <v>0</v>
      </c>
      <c r="Q27" s="44">
        <v>0</v>
      </c>
      <c r="R27" s="39">
        <v>0</v>
      </c>
      <c r="S27" s="39">
        <v>0</v>
      </c>
      <c r="T27" s="39">
        <v>0</v>
      </c>
      <c r="U27"/>
      <c r="V27"/>
      <c r="W27"/>
      <c r="X27"/>
      <c r="Y27"/>
      <c r="Z27"/>
      <c r="AA27"/>
      <c r="AB27"/>
      <c r="AC27"/>
      <c r="AD27"/>
      <c r="AE27"/>
    </row>
    <row r="28" spans="1:31" ht="15.75" x14ac:dyDescent="0.25">
      <c r="A28" s="33" t="s">
        <v>24</v>
      </c>
      <c r="B28" s="34"/>
      <c r="C28" s="34"/>
      <c r="D28" s="35">
        <v>0</v>
      </c>
      <c r="E28" s="41"/>
      <c r="F28" s="35">
        <v>37500</v>
      </c>
      <c r="G28" s="41"/>
      <c r="H28" s="35">
        <v>75000</v>
      </c>
      <c r="I28" s="41"/>
      <c r="J28" s="35">
        <v>0</v>
      </c>
      <c r="K28" s="42"/>
      <c r="L28" s="35">
        <v>0</v>
      </c>
      <c r="M28" s="43"/>
      <c r="N28" s="35">
        <v>0</v>
      </c>
      <c r="O28"/>
      <c r="P28" s="44">
        <v>1.9711472027169673E-2</v>
      </c>
      <c r="Q28" s="44">
        <v>4.3578439261304849E-2</v>
      </c>
      <c r="R28" s="39">
        <v>0</v>
      </c>
      <c r="S28" s="39">
        <v>0</v>
      </c>
      <c r="T28" s="39">
        <v>0</v>
      </c>
      <c r="U28"/>
      <c r="V28"/>
      <c r="W28"/>
      <c r="X28"/>
      <c r="Y28"/>
      <c r="Z28"/>
      <c r="AA28"/>
      <c r="AB28"/>
      <c r="AC28"/>
      <c r="AD28"/>
      <c r="AE28"/>
    </row>
    <row r="29" spans="1:31" ht="15.75" x14ac:dyDescent="0.25">
      <c r="A29" s="33">
        <v>0</v>
      </c>
      <c r="B29" s="49"/>
      <c r="C29" s="49"/>
      <c r="D29" s="35">
        <v>0</v>
      </c>
      <c r="E29" s="41"/>
      <c r="F29" s="35">
        <v>0</v>
      </c>
      <c r="G29" s="41"/>
      <c r="H29" s="35">
        <v>0</v>
      </c>
      <c r="I29" s="41"/>
      <c r="J29" s="35">
        <v>0</v>
      </c>
      <c r="K29" s="42"/>
      <c r="L29" s="35">
        <v>0</v>
      </c>
      <c r="M29" s="43"/>
      <c r="N29" s="35">
        <v>0</v>
      </c>
      <c r="O29"/>
      <c r="P29" s="44">
        <v>0</v>
      </c>
      <c r="Q29" s="44">
        <v>0</v>
      </c>
      <c r="R29" s="39">
        <v>0</v>
      </c>
      <c r="S29" s="39">
        <v>0</v>
      </c>
      <c r="T29" s="39">
        <v>0</v>
      </c>
      <c r="U29"/>
      <c r="V29"/>
      <c r="W29"/>
      <c r="X29"/>
      <c r="Y29"/>
      <c r="Z29"/>
      <c r="AA29"/>
      <c r="AB29"/>
      <c r="AC29"/>
      <c r="AD29"/>
      <c r="AE29"/>
    </row>
    <row r="30" spans="1:31" ht="15.75" x14ac:dyDescent="0.25">
      <c r="A30" s="33">
        <v>0</v>
      </c>
      <c r="B30" s="49"/>
      <c r="C30" s="49"/>
      <c r="D30" s="35">
        <v>0</v>
      </c>
      <c r="E30" s="41"/>
      <c r="F30" s="35">
        <v>0</v>
      </c>
      <c r="G30" s="41"/>
      <c r="H30" s="35">
        <v>0</v>
      </c>
      <c r="I30" s="41"/>
      <c r="J30" s="35">
        <v>0</v>
      </c>
      <c r="K30" s="42"/>
      <c r="L30" s="35">
        <v>0</v>
      </c>
      <c r="M30" s="43"/>
      <c r="N30" s="35">
        <v>0</v>
      </c>
      <c r="O30"/>
      <c r="P30" s="44">
        <v>0</v>
      </c>
      <c r="Q30" s="44">
        <v>0</v>
      </c>
      <c r="R30" s="39">
        <v>0</v>
      </c>
      <c r="S30" s="39">
        <v>0</v>
      </c>
      <c r="T30" s="39">
        <v>0</v>
      </c>
      <c r="U30"/>
      <c r="V30"/>
      <c r="W30"/>
      <c r="X30"/>
      <c r="Y30"/>
      <c r="Z30"/>
      <c r="AA30"/>
      <c r="AB30"/>
      <c r="AC30"/>
      <c r="AD30"/>
      <c r="AE30"/>
    </row>
    <row r="31" spans="1:31" ht="15.75" x14ac:dyDescent="0.25">
      <c r="A31" s="33">
        <v>0</v>
      </c>
      <c r="B31" s="49"/>
      <c r="C31" s="49"/>
      <c r="D31" s="35">
        <v>0</v>
      </c>
      <c r="E31" s="41"/>
      <c r="F31" s="35">
        <v>0</v>
      </c>
      <c r="G31" s="41"/>
      <c r="H31" s="35">
        <v>0</v>
      </c>
      <c r="I31" s="41"/>
      <c r="J31" s="35">
        <v>0</v>
      </c>
      <c r="K31" s="42"/>
      <c r="L31" s="35">
        <v>0</v>
      </c>
      <c r="M31" s="43"/>
      <c r="N31" s="35">
        <v>0</v>
      </c>
      <c r="O31"/>
      <c r="P31" s="44">
        <v>0</v>
      </c>
      <c r="Q31" s="44">
        <v>0</v>
      </c>
      <c r="R31" s="39">
        <v>0</v>
      </c>
      <c r="S31" s="39">
        <v>0</v>
      </c>
      <c r="T31" s="39">
        <v>0</v>
      </c>
      <c r="U31"/>
      <c r="V31"/>
      <c r="W31"/>
      <c r="X31"/>
      <c r="Y31"/>
      <c r="Z31"/>
      <c r="AA31"/>
      <c r="AB31"/>
      <c r="AC31"/>
      <c r="AD31"/>
      <c r="AE31"/>
    </row>
    <row r="32" spans="1:31" ht="15.75" x14ac:dyDescent="0.25">
      <c r="A32" s="33">
        <v>0</v>
      </c>
      <c r="B32" s="49"/>
      <c r="C32" s="49"/>
      <c r="D32" s="35">
        <v>0</v>
      </c>
      <c r="E32" s="41"/>
      <c r="F32" s="35">
        <v>0</v>
      </c>
      <c r="G32" s="41"/>
      <c r="H32" s="35">
        <v>0</v>
      </c>
      <c r="I32" s="41"/>
      <c r="J32" s="35">
        <v>0</v>
      </c>
      <c r="K32" s="42"/>
      <c r="L32" s="35">
        <v>0</v>
      </c>
      <c r="M32" s="43"/>
      <c r="N32" s="35">
        <v>0</v>
      </c>
      <c r="O32"/>
      <c r="P32" s="44">
        <v>0</v>
      </c>
      <c r="Q32" s="44">
        <v>0</v>
      </c>
      <c r="R32" s="39">
        <v>0</v>
      </c>
      <c r="S32" s="39">
        <v>0</v>
      </c>
      <c r="T32" s="39">
        <v>0</v>
      </c>
      <c r="U32"/>
      <c r="V32"/>
      <c r="W32"/>
      <c r="X32"/>
      <c r="Y32"/>
      <c r="Z32"/>
      <c r="AA32"/>
      <c r="AB32"/>
      <c r="AC32"/>
      <c r="AD32"/>
      <c r="AE32"/>
    </row>
    <row r="33" spans="1:31" ht="15.75" x14ac:dyDescent="0.25">
      <c r="A33" s="33">
        <v>0</v>
      </c>
      <c r="B33" s="49"/>
      <c r="C33" s="49"/>
      <c r="D33" s="35">
        <v>0</v>
      </c>
      <c r="E33" s="41"/>
      <c r="F33" s="35">
        <v>0</v>
      </c>
      <c r="G33" s="41"/>
      <c r="H33" s="35">
        <v>0</v>
      </c>
      <c r="I33" s="41"/>
      <c r="J33" s="35">
        <v>0</v>
      </c>
      <c r="K33" s="50"/>
      <c r="L33" s="35">
        <v>0</v>
      </c>
      <c r="M33" s="43"/>
      <c r="N33" s="35">
        <v>0</v>
      </c>
      <c r="O33"/>
      <c r="P33" s="44">
        <v>0</v>
      </c>
      <c r="Q33" s="44">
        <v>0</v>
      </c>
      <c r="R33" s="39">
        <v>0</v>
      </c>
      <c r="S33" s="39">
        <v>0</v>
      </c>
      <c r="T33" s="39">
        <v>0</v>
      </c>
      <c r="U33"/>
      <c r="V33"/>
      <c r="W33"/>
      <c r="X33"/>
      <c r="Y33"/>
      <c r="Z33"/>
      <c r="AA33"/>
      <c r="AB33"/>
      <c r="AC33"/>
      <c r="AD33"/>
      <c r="AE33"/>
    </row>
    <row r="34" spans="1:31" ht="16.5" thickBot="1" x14ac:dyDescent="0.3">
      <c r="A34" s="51"/>
      <c r="B34" s="34"/>
      <c r="C34" s="34"/>
      <c r="D34" s="41"/>
      <c r="E34" s="41"/>
      <c r="F34" s="41"/>
      <c r="G34" s="41"/>
      <c r="H34" s="41"/>
      <c r="I34" s="41"/>
      <c r="J34" s="40"/>
      <c r="K34" s="42"/>
      <c r="L34" s="52"/>
      <c r="M34" s="43"/>
      <c r="N34" s="52"/>
      <c r="O34"/>
      <c r="P34" s="53"/>
      <c r="Q34" s="53"/>
      <c r="R34" s="53"/>
      <c r="S34" s="53"/>
      <c r="T34" s="53"/>
      <c r="U34"/>
      <c r="V34"/>
      <c r="W34"/>
      <c r="X34"/>
      <c r="Y34"/>
      <c r="Z34"/>
      <c r="AA34"/>
      <c r="AB34"/>
      <c r="AC34"/>
      <c r="AD34"/>
      <c r="AE34"/>
    </row>
    <row r="35" spans="1:31" ht="16.5" thickBot="1" x14ac:dyDescent="0.3">
      <c r="B35" s="54"/>
      <c r="C35" s="54"/>
      <c r="D35" s="55">
        <v>310000</v>
      </c>
      <c r="E35" s="56"/>
      <c r="F35" s="55">
        <v>1902445.4362571794</v>
      </c>
      <c r="G35" s="56"/>
      <c r="H35" s="55">
        <v>1721034.5590920621</v>
      </c>
      <c r="I35" s="56"/>
      <c r="J35" s="55">
        <v>1830639.3324780653</v>
      </c>
      <c r="K35" s="57"/>
      <c r="L35" s="55">
        <v>1831909.9712076266</v>
      </c>
      <c r="M35" s="58"/>
      <c r="N35" s="59">
        <v>1835756.022711779</v>
      </c>
      <c r="O35"/>
      <c r="P35" s="60">
        <v>1</v>
      </c>
      <c r="Q35" s="60">
        <v>1</v>
      </c>
      <c r="R35" s="60">
        <v>1</v>
      </c>
      <c r="S35" s="60">
        <v>1</v>
      </c>
      <c r="T35" s="60">
        <v>1.0000000000000002</v>
      </c>
      <c r="U35"/>
      <c r="V35"/>
      <c r="W35"/>
      <c r="X35"/>
      <c r="Y35"/>
      <c r="Z35"/>
      <c r="AA35"/>
      <c r="AB35"/>
      <c r="AC35"/>
      <c r="AD35"/>
      <c r="AE35"/>
    </row>
    <row r="36" spans="1:31" ht="15.75" x14ac:dyDescent="0.25">
      <c r="A36" s="61"/>
      <c r="B36" s="49"/>
      <c r="C36" s="49"/>
      <c r="D36" s="41"/>
      <c r="E36" s="41"/>
      <c r="F36" s="41"/>
      <c r="G36" s="41"/>
      <c r="H36" s="41"/>
      <c r="I36" s="41"/>
      <c r="J36" s="41"/>
      <c r="K36" s="62"/>
      <c r="L36" s="52"/>
      <c r="M36" s="43"/>
      <c r="N36" s="52"/>
      <c r="O36"/>
      <c r="P36" s="53"/>
      <c r="Q36" s="53"/>
      <c r="R36" s="53"/>
      <c r="S36" s="53"/>
      <c r="T36" s="53"/>
      <c r="U36"/>
      <c r="V36"/>
      <c r="W36"/>
      <c r="X36"/>
      <c r="Y36"/>
      <c r="Z36"/>
      <c r="AA36"/>
      <c r="AB36"/>
      <c r="AC36"/>
      <c r="AD36"/>
      <c r="AE36"/>
    </row>
    <row r="37" spans="1:31" ht="18" customHeight="1" thickBot="1" x14ac:dyDescent="0.3">
      <c r="A37" s="63" t="s">
        <v>25</v>
      </c>
      <c r="B37" s="49"/>
      <c r="C37" s="49"/>
      <c r="D37" s="41"/>
      <c r="E37" s="41"/>
      <c r="F37" s="41"/>
      <c r="G37" s="41"/>
      <c r="H37" s="41"/>
      <c r="I37" s="41"/>
      <c r="J37" s="41"/>
      <c r="K37" s="62"/>
      <c r="L37" s="52"/>
      <c r="M37" s="43"/>
      <c r="N37" s="52"/>
      <c r="O37"/>
      <c r="P37" s="53"/>
      <c r="Q37" s="53"/>
      <c r="R37" s="53"/>
      <c r="S37" s="53"/>
      <c r="T37" s="53"/>
      <c r="U37"/>
      <c r="V37"/>
      <c r="W37"/>
      <c r="X37"/>
      <c r="Y37"/>
      <c r="Z37"/>
      <c r="AA37"/>
      <c r="AB37"/>
      <c r="AC37"/>
      <c r="AD37"/>
      <c r="AE37"/>
    </row>
    <row r="38" spans="1:31" ht="18" customHeight="1" thickBot="1" x14ac:dyDescent="0.3">
      <c r="A38" s="51"/>
      <c r="B38" s="49"/>
      <c r="C38" s="49"/>
      <c r="D38" s="41"/>
      <c r="E38" s="41"/>
      <c r="F38" s="41"/>
      <c r="G38" s="41"/>
      <c r="H38" s="41"/>
      <c r="I38" s="41"/>
      <c r="J38" s="41"/>
      <c r="K38" s="62"/>
      <c r="L38" s="52"/>
      <c r="M38" s="43"/>
      <c r="N38" s="52"/>
      <c r="O38"/>
      <c r="P38" s="53"/>
      <c r="Q38" s="53"/>
      <c r="R38" s="53"/>
      <c r="S38" s="53"/>
      <c r="T38" s="53"/>
      <c r="U38"/>
      <c r="V38" s="24" t="s">
        <v>26</v>
      </c>
      <c r="W38" s="25"/>
      <c r="X38" s="25"/>
      <c r="Y38" s="25"/>
      <c r="Z38" s="26"/>
      <c r="AA38"/>
      <c r="AB38"/>
      <c r="AC38"/>
      <c r="AD38"/>
      <c r="AE38"/>
    </row>
    <row r="39" spans="1:31" ht="32.25" customHeight="1" thickBot="1" x14ac:dyDescent="0.3">
      <c r="A39" s="64" t="s">
        <v>27</v>
      </c>
      <c r="B39" s="34"/>
      <c r="C39" s="34"/>
      <c r="D39" s="65"/>
      <c r="E39" s="65"/>
      <c r="F39" s="65"/>
      <c r="G39" s="65"/>
      <c r="H39" s="65"/>
      <c r="I39" s="65"/>
      <c r="J39" s="65"/>
      <c r="K39" s="66"/>
      <c r="L39" s="65"/>
      <c r="M39" s="43"/>
      <c r="N39" s="65"/>
      <c r="O39"/>
      <c r="P39" s="24" t="s">
        <v>28</v>
      </c>
      <c r="Q39" s="25"/>
      <c r="R39" s="25"/>
      <c r="S39" s="25"/>
      <c r="T39" s="26"/>
      <c r="U39"/>
      <c r="V39" s="32">
        <v>2015</v>
      </c>
      <c r="W39" s="32">
        <v>2016</v>
      </c>
      <c r="X39" s="32">
        <v>2017</v>
      </c>
      <c r="Y39" s="32">
        <v>2018</v>
      </c>
      <c r="Z39" s="32">
        <v>2019</v>
      </c>
      <c r="AA39"/>
      <c r="AB39"/>
      <c r="AC39"/>
      <c r="AD39"/>
      <c r="AE39"/>
    </row>
    <row r="40" spans="1:31" ht="15.75" x14ac:dyDescent="0.25">
      <c r="A40" s="67" t="s">
        <v>29</v>
      </c>
      <c r="B40" s="68"/>
      <c r="C40" s="68"/>
      <c r="D40" s="35">
        <v>0</v>
      </c>
      <c r="E40" s="69"/>
      <c r="F40" s="35">
        <v>3125</v>
      </c>
      <c r="G40" s="69"/>
      <c r="H40" s="35">
        <v>3697.5</v>
      </c>
      <c r="I40" s="69"/>
      <c r="J40" s="35">
        <v>4291.6499999999996</v>
      </c>
      <c r="K40" s="70"/>
      <c r="L40" s="35">
        <v>4377.4829999999993</v>
      </c>
      <c r="M40" s="43"/>
      <c r="N40" s="35">
        <v>4465.0326599999999</v>
      </c>
      <c r="O40"/>
      <c r="P40" s="39">
        <v>1.9447331458694484E-3</v>
      </c>
      <c r="Q40" s="39">
        <v>2.2454360648636747E-3</v>
      </c>
      <c r="R40" s="39">
        <v>2.4314534094539856E-3</v>
      </c>
      <c r="S40" s="39">
        <v>2.4344996867104E-3</v>
      </c>
      <c r="T40" s="39">
        <v>2.4477657353121898E-3</v>
      </c>
      <c r="U40"/>
      <c r="V40" s="71">
        <v>25</v>
      </c>
      <c r="W40" s="71">
        <v>25.5</v>
      </c>
      <c r="X40" s="71">
        <v>26.009999999999998</v>
      </c>
      <c r="Y40" s="71">
        <v>26.530199999999997</v>
      </c>
      <c r="Z40" s="71">
        <v>27.060803999999997</v>
      </c>
      <c r="AA40"/>
      <c r="AB40"/>
      <c r="AC40"/>
      <c r="AD40"/>
      <c r="AE40"/>
    </row>
    <row r="41" spans="1:31" ht="15.75" x14ac:dyDescent="0.25">
      <c r="A41" s="67" t="s">
        <v>30</v>
      </c>
      <c r="B41" s="72"/>
      <c r="C41" s="72"/>
      <c r="D41" s="35">
        <v>0</v>
      </c>
      <c r="E41" s="69"/>
      <c r="F41" s="35">
        <v>18750</v>
      </c>
      <c r="G41" s="69"/>
      <c r="H41" s="35">
        <v>22185</v>
      </c>
      <c r="I41" s="69"/>
      <c r="J41" s="35">
        <v>25749.9</v>
      </c>
      <c r="K41" s="70"/>
      <c r="L41" s="35">
        <v>26264.897999999997</v>
      </c>
      <c r="M41" s="43"/>
      <c r="N41" s="35">
        <v>26790.195960000001</v>
      </c>
      <c r="O41"/>
      <c r="P41" s="39">
        <v>1.1668398875216691E-2</v>
      </c>
      <c r="Q41" s="39">
        <v>1.3472616389182047E-2</v>
      </c>
      <c r="R41" s="39">
        <v>1.4588720456723915E-2</v>
      </c>
      <c r="S41" s="39">
        <v>1.4606998120262402E-2</v>
      </c>
      <c r="T41" s="39">
        <v>1.4686594411873139E-2</v>
      </c>
      <c r="U41"/>
      <c r="V41" s="71">
        <v>150</v>
      </c>
      <c r="W41" s="71">
        <v>153</v>
      </c>
      <c r="X41" s="71">
        <v>156.06</v>
      </c>
      <c r="Y41" s="71">
        <v>159.18119999999999</v>
      </c>
      <c r="Z41" s="71">
        <v>162.364824</v>
      </c>
      <c r="AA41"/>
      <c r="AB41"/>
      <c r="AC41"/>
      <c r="AD41"/>
      <c r="AE41"/>
    </row>
    <row r="42" spans="1:31" ht="15.75" x14ac:dyDescent="0.25">
      <c r="A42" s="67" t="s">
        <v>31</v>
      </c>
      <c r="B42" s="72"/>
      <c r="C42" s="72"/>
      <c r="D42" s="35">
        <v>0</v>
      </c>
      <c r="E42" s="69"/>
      <c r="F42" s="35">
        <v>5000</v>
      </c>
      <c r="G42" s="69"/>
      <c r="H42" s="35">
        <v>5916</v>
      </c>
      <c r="I42" s="69"/>
      <c r="J42" s="35">
        <v>6866.64</v>
      </c>
      <c r="K42" s="70"/>
      <c r="L42" s="35">
        <v>7003.9727999999996</v>
      </c>
      <c r="M42" s="43"/>
      <c r="N42" s="35">
        <v>7144.0522559999999</v>
      </c>
      <c r="O42"/>
      <c r="P42" s="39">
        <v>3.1115730333911174E-3</v>
      </c>
      <c r="Q42" s="39">
        <v>3.5926977037818793E-3</v>
      </c>
      <c r="R42" s="39">
        <v>3.8903254551263772E-3</v>
      </c>
      <c r="S42" s="39">
        <v>3.8951994987366408E-3</v>
      </c>
      <c r="T42" s="39">
        <v>3.9164251764995037E-3</v>
      </c>
      <c r="U42"/>
      <c r="V42" s="71">
        <v>40</v>
      </c>
      <c r="W42" s="71">
        <v>40.799999999999997</v>
      </c>
      <c r="X42" s="71">
        <v>41.616</v>
      </c>
      <c r="Y42" s="71">
        <v>42.448319999999995</v>
      </c>
      <c r="Z42" s="71">
        <v>43.297286399999997</v>
      </c>
      <c r="AA42"/>
      <c r="AB42"/>
      <c r="AC42"/>
      <c r="AD42"/>
      <c r="AE42"/>
    </row>
    <row r="43" spans="1:31" ht="15.75" x14ac:dyDescent="0.25">
      <c r="A43" s="67" t="s">
        <v>32</v>
      </c>
      <c r="B43" s="72"/>
      <c r="C43" s="72"/>
      <c r="D43" s="35">
        <v>4125</v>
      </c>
      <c r="E43" s="69"/>
      <c r="F43" s="35">
        <v>1500</v>
      </c>
      <c r="G43" s="69"/>
      <c r="H43" s="35">
        <v>1500</v>
      </c>
      <c r="I43" s="69"/>
      <c r="J43" s="35">
        <v>1000</v>
      </c>
      <c r="K43" s="70"/>
      <c r="L43" s="35">
        <v>1000</v>
      </c>
      <c r="M43" s="43"/>
      <c r="N43" s="35">
        <v>1000</v>
      </c>
      <c r="O43"/>
      <c r="P43" s="39">
        <v>9.334719100173352E-4</v>
      </c>
      <c r="Q43" s="39">
        <v>9.1092740968100382E-4</v>
      </c>
      <c r="R43" s="39">
        <v>5.6655445095801977E-4</v>
      </c>
      <c r="S43" s="39">
        <v>5.5614143714787716E-4</v>
      </c>
      <c r="T43" s="39">
        <v>5.4820780086123485E-4</v>
      </c>
      <c r="U43"/>
      <c r="V43" s="71">
        <v>12</v>
      </c>
      <c r="W43" s="71">
        <v>10.344827586206897</v>
      </c>
      <c r="X43" s="71">
        <v>6.0606060606060606</v>
      </c>
      <c r="Y43" s="71">
        <v>6.0606060606060606</v>
      </c>
      <c r="Z43" s="71">
        <v>6.0606060606060606</v>
      </c>
      <c r="AA43"/>
      <c r="AB43"/>
      <c r="AC43"/>
      <c r="AD43"/>
      <c r="AE43"/>
    </row>
    <row r="44" spans="1:31" ht="15.75" x14ac:dyDescent="0.25">
      <c r="A44" s="67" t="s">
        <v>33</v>
      </c>
      <c r="B44" s="72"/>
      <c r="C44" s="72"/>
      <c r="D44" s="35">
        <v>0</v>
      </c>
      <c r="E44" s="69"/>
      <c r="F44" s="35">
        <v>12500</v>
      </c>
      <c r="G44" s="69"/>
      <c r="H44" s="35">
        <v>14790</v>
      </c>
      <c r="I44" s="69"/>
      <c r="J44" s="35">
        <v>17166.599999999999</v>
      </c>
      <c r="K44" s="70"/>
      <c r="L44" s="35">
        <v>17509.931999999997</v>
      </c>
      <c r="M44" s="43"/>
      <c r="N44" s="35">
        <v>17860.130639999999</v>
      </c>
      <c r="O44"/>
      <c r="P44" s="39">
        <v>7.7789325834777935E-3</v>
      </c>
      <c r="Q44" s="39">
        <v>8.9817442594546989E-3</v>
      </c>
      <c r="R44" s="39">
        <v>9.7258136378159422E-3</v>
      </c>
      <c r="S44" s="39">
        <v>9.7379987468416002E-3</v>
      </c>
      <c r="T44" s="39">
        <v>9.7910629412487592E-3</v>
      </c>
      <c r="U44"/>
      <c r="V44" s="71">
        <v>100</v>
      </c>
      <c r="W44" s="71">
        <v>102</v>
      </c>
      <c r="X44" s="71">
        <v>104.03999999999999</v>
      </c>
      <c r="Y44" s="71">
        <v>106.12079999999999</v>
      </c>
      <c r="Z44" s="71">
        <v>108.24321599999999</v>
      </c>
      <c r="AA44"/>
      <c r="AB44"/>
      <c r="AC44"/>
      <c r="AD44"/>
      <c r="AE44"/>
    </row>
    <row r="45" spans="1:31" ht="15.75" x14ac:dyDescent="0.25">
      <c r="A45" s="67" t="s">
        <v>34</v>
      </c>
      <c r="B45" s="72"/>
      <c r="C45" s="72"/>
      <c r="D45" s="35">
        <v>41250</v>
      </c>
      <c r="E45" s="69"/>
      <c r="F45" s="35">
        <v>57500</v>
      </c>
      <c r="G45" s="69"/>
      <c r="H45" s="35">
        <v>61100</v>
      </c>
      <c r="I45" s="69"/>
      <c r="J45" s="35">
        <v>59700</v>
      </c>
      <c r="K45" s="70"/>
      <c r="L45" s="35">
        <v>59700</v>
      </c>
      <c r="M45" s="43"/>
      <c r="N45" s="35">
        <v>59700</v>
      </c>
      <c r="O45"/>
      <c r="P45" s="39">
        <v>3.5783089883997851E-2</v>
      </c>
      <c r="Q45" s="39">
        <v>3.7105109821006226E-2</v>
      </c>
      <c r="R45" s="39">
        <v>3.3823300722193785E-2</v>
      </c>
      <c r="S45" s="39">
        <v>3.3201643797728268E-2</v>
      </c>
      <c r="T45" s="39">
        <v>3.2728005711415722E-2</v>
      </c>
      <c r="U45"/>
      <c r="V45" s="71">
        <v>460</v>
      </c>
      <c r="W45" s="71">
        <v>421.37931034482756</v>
      </c>
      <c r="X45" s="71">
        <v>361.81818181818181</v>
      </c>
      <c r="Y45" s="71">
        <v>361.81818181818181</v>
      </c>
      <c r="Z45" s="71">
        <v>361.81818181818181</v>
      </c>
      <c r="AA45"/>
      <c r="AB45"/>
      <c r="AC45"/>
      <c r="AD45"/>
      <c r="AE45"/>
    </row>
    <row r="46" spans="1:31" ht="15.75" x14ac:dyDescent="0.25">
      <c r="A46" s="67" t="s">
        <v>35</v>
      </c>
      <c r="B46" s="72"/>
      <c r="C46" s="72"/>
      <c r="D46" s="35">
        <v>10000</v>
      </c>
      <c r="E46" s="69"/>
      <c r="F46" s="35">
        <v>1600</v>
      </c>
      <c r="G46" s="69"/>
      <c r="H46" s="35">
        <v>1600</v>
      </c>
      <c r="I46" s="69"/>
      <c r="J46" s="35">
        <v>0</v>
      </c>
      <c r="K46" s="70"/>
      <c r="L46" s="35">
        <v>0</v>
      </c>
      <c r="M46" s="43"/>
      <c r="N46" s="35">
        <v>0</v>
      </c>
      <c r="O46"/>
      <c r="P46" s="39">
        <v>9.9570337068515761E-4</v>
      </c>
      <c r="Q46" s="39">
        <v>9.716559036597374E-4</v>
      </c>
      <c r="R46" s="39">
        <v>0</v>
      </c>
      <c r="S46" s="39">
        <v>0</v>
      </c>
      <c r="T46" s="39">
        <v>0</v>
      </c>
      <c r="U46"/>
      <c r="V46" s="71">
        <v>12.8</v>
      </c>
      <c r="W46" s="71">
        <v>11.03448275862069</v>
      </c>
      <c r="X46" s="71">
        <v>0</v>
      </c>
      <c r="Y46" s="71">
        <v>0</v>
      </c>
      <c r="Z46" s="71">
        <v>0</v>
      </c>
      <c r="AA46"/>
      <c r="AB46"/>
      <c r="AC46"/>
      <c r="AD46"/>
      <c r="AE46"/>
    </row>
    <row r="47" spans="1:31" ht="15.75" x14ac:dyDescent="0.25">
      <c r="A47" s="67" t="s">
        <v>36</v>
      </c>
      <c r="B47" s="72"/>
      <c r="C47" s="72"/>
      <c r="D47" s="35">
        <v>0</v>
      </c>
      <c r="E47" s="69"/>
      <c r="F47" s="35">
        <v>0</v>
      </c>
      <c r="G47" s="69"/>
      <c r="H47" s="35">
        <v>0</v>
      </c>
      <c r="I47" s="69"/>
      <c r="J47" s="35">
        <v>0</v>
      </c>
      <c r="K47" s="70"/>
      <c r="L47" s="35">
        <v>0</v>
      </c>
      <c r="M47" s="43"/>
      <c r="N47" s="35">
        <v>0</v>
      </c>
      <c r="O47"/>
      <c r="P47" s="39">
        <v>0</v>
      </c>
      <c r="Q47" s="39">
        <v>0</v>
      </c>
      <c r="R47" s="39">
        <v>0</v>
      </c>
      <c r="S47" s="39">
        <v>0</v>
      </c>
      <c r="T47" s="39">
        <v>0</v>
      </c>
      <c r="U47"/>
      <c r="V47" s="71">
        <v>0</v>
      </c>
      <c r="W47" s="71">
        <v>0</v>
      </c>
      <c r="X47" s="71">
        <v>0</v>
      </c>
      <c r="Y47" s="71">
        <v>0</v>
      </c>
      <c r="Z47" s="71">
        <v>0</v>
      </c>
      <c r="AA47"/>
      <c r="AB47"/>
      <c r="AC47"/>
      <c r="AD47"/>
      <c r="AE47"/>
    </row>
    <row r="48" spans="1:31" ht="15.75" x14ac:dyDescent="0.25">
      <c r="A48" s="67" t="s">
        <v>37</v>
      </c>
      <c r="B48" s="72"/>
      <c r="C48" s="72"/>
      <c r="D48" s="35">
        <v>0</v>
      </c>
      <c r="E48" s="69"/>
      <c r="F48" s="35">
        <v>0</v>
      </c>
      <c r="G48" s="69"/>
      <c r="H48" s="35">
        <v>0</v>
      </c>
      <c r="I48" s="69"/>
      <c r="J48" s="35">
        <v>0</v>
      </c>
      <c r="K48" s="70"/>
      <c r="L48" s="35">
        <v>0</v>
      </c>
      <c r="M48" s="43"/>
      <c r="N48" s="35">
        <v>0</v>
      </c>
      <c r="O48"/>
      <c r="P48" s="39">
        <v>0</v>
      </c>
      <c r="Q48" s="39">
        <v>0</v>
      </c>
      <c r="R48" s="39">
        <v>0</v>
      </c>
      <c r="S48" s="39">
        <v>0</v>
      </c>
      <c r="T48" s="39">
        <v>0</v>
      </c>
      <c r="U48"/>
      <c r="V48" s="71">
        <v>0</v>
      </c>
      <c r="W48" s="71">
        <v>0</v>
      </c>
      <c r="X48" s="71">
        <v>0</v>
      </c>
      <c r="Y48" s="71">
        <v>0</v>
      </c>
      <c r="Z48" s="71">
        <v>0</v>
      </c>
      <c r="AA48"/>
      <c r="AB48"/>
      <c r="AC48"/>
      <c r="AD48"/>
      <c r="AE48"/>
    </row>
    <row r="49" spans="1:31" ht="15.75" x14ac:dyDescent="0.25">
      <c r="A49" s="67" t="s">
        <v>38</v>
      </c>
      <c r="B49" s="72"/>
      <c r="C49" s="72"/>
      <c r="D49" s="35">
        <v>0</v>
      </c>
      <c r="E49" s="69"/>
      <c r="F49" s="35">
        <v>6250</v>
      </c>
      <c r="G49" s="69"/>
      <c r="H49" s="35">
        <v>7395</v>
      </c>
      <c r="I49" s="69"/>
      <c r="J49" s="35">
        <v>8583.2999999999993</v>
      </c>
      <c r="K49" s="70"/>
      <c r="L49" s="35">
        <v>8754.9659999999985</v>
      </c>
      <c r="M49" s="43"/>
      <c r="N49" s="35">
        <v>8930.0653199999997</v>
      </c>
      <c r="O49"/>
      <c r="P49" s="39">
        <v>3.8894662917388968E-3</v>
      </c>
      <c r="Q49" s="39">
        <v>4.4908721297273494E-3</v>
      </c>
      <c r="R49" s="39">
        <v>4.8629068189079711E-3</v>
      </c>
      <c r="S49" s="39">
        <v>4.8689993734208001E-3</v>
      </c>
      <c r="T49" s="39">
        <v>4.8955314706243796E-3</v>
      </c>
      <c r="U49"/>
      <c r="V49" s="71">
        <v>50</v>
      </c>
      <c r="W49" s="71">
        <v>51</v>
      </c>
      <c r="X49" s="71">
        <v>52.019999999999996</v>
      </c>
      <c r="Y49" s="71">
        <v>53.060399999999994</v>
      </c>
      <c r="Z49" s="71">
        <v>54.121607999999995</v>
      </c>
      <c r="AA49"/>
      <c r="AB49"/>
      <c r="AC49"/>
      <c r="AD49"/>
      <c r="AE49"/>
    </row>
    <row r="50" spans="1:31" ht="15.75" x14ac:dyDescent="0.25">
      <c r="A50" s="67" t="s">
        <v>39</v>
      </c>
      <c r="B50" s="72"/>
      <c r="C50" s="72"/>
      <c r="D50" s="35">
        <v>0</v>
      </c>
      <c r="E50" s="69"/>
      <c r="F50" s="35">
        <v>0</v>
      </c>
      <c r="G50" s="69"/>
      <c r="H50" s="35">
        <v>0</v>
      </c>
      <c r="I50" s="69"/>
      <c r="J50" s="35">
        <v>0</v>
      </c>
      <c r="K50" s="70"/>
      <c r="L50" s="35">
        <v>0</v>
      </c>
      <c r="M50" s="43"/>
      <c r="N50" s="35">
        <v>0</v>
      </c>
      <c r="O50"/>
      <c r="P50" s="39">
        <v>0</v>
      </c>
      <c r="Q50" s="39">
        <v>0</v>
      </c>
      <c r="R50" s="39">
        <v>0</v>
      </c>
      <c r="S50" s="39">
        <v>0</v>
      </c>
      <c r="T50" s="39">
        <v>0</v>
      </c>
      <c r="U50"/>
      <c r="V50" s="71">
        <v>0</v>
      </c>
      <c r="W50" s="71">
        <v>0</v>
      </c>
      <c r="X50" s="71">
        <v>0</v>
      </c>
      <c r="Y50" s="71">
        <v>0</v>
      </c>
      <c r="Z50" s="71">
        <v>0</v>
      </c>
      <c r="AA50"/>
      <c r="AB50"/>
      <c r="AC50"/>
      <c r="AD50"/>
      <c r="AE50"/>
    </row>
    <row r="51" spans="1:31" ht="31.5" x14ac:dyDescent="0.25">
      <c r="A51" s="73" t="s">
        <v>40</v>
      </c>
      <c r="B51" s="72"/>
      <c r="C51" s="72"/>
      <c r="D51" s="35">
        <v>0</v>
      </c>
      <c r="E51" s="69"/>
      <c r="F51" s="35">
        <v>0</v>
      </c>
      <c r="G51" s="69"/>
      <c r="H51" s="35">
        <v>0</v>
      </c>
      <c r="I51" s="69"/>
      <c r="J51" s="35">
        <v>0</v>
      </c>
      <c r="K51" s="70"/>
      <c r="L51" s="35">
        <v>0</v>
      </c>
      <c r="M51" s="43"/>
      <c r="N51" s="35">
        <v>0</v>
      </c>
      <c r="O51"/>
      <c r="P51" s="39">
        <v>0</v>
      </c>
      <c r="Q51" s="39">
        <v>0</v>
      </c>
      <c r="R51" s="39">
        <v>0</v>
      </c>
      <c r="S51" s="39">
        <v>0</v>
      </c>
      <c r="T51" s="39">
        <v>0</v>
      </c>
      <c r="U51"/>
      <c r="V51" s="71">
        <v>0</v>
      </c>
      <c r="W51" s="71">
        <v>0</v>
      </c>
      <c r="X51" s="71">
        <v>0</v>
      </c>
      <c r="Y51" s="71">
        <v>0</v>
      </c>
      <c r="Z51" s="71">
        <v>0</v>
      </c>
      <c r="AA51"/>
      <c r="AB51"/>
      <c r="AC51"/>
      <c r="AD51"/>
      <c r="AE51"/>
    </row>
    <row r="52" spans="1:31" ht="15.75" x14ac:dyDescent="0.25">
      <c r="A52" s="67" t="s">
        <v>41</v>
      </c>
      <c r="B52" s="72"/>
      <c r="C52" s="72"/>
      <c r="D52" s="35">
        <v>0</v>
      </c>
      <c r="E52" s="69"/>
      <c r="F52" s="35">
        <v>0</v>
      </c>
      <c r="G52" s="69"/>
      <c r="H52" s="35">
        <v>0</v>
      </c>
      <c r="I52" s="69"/>
      <c r="J52" s="35">
        <v>0</v>
      </c>
      <c r="K52" s="70"/>
      <c r="L52" s="35">
        <v>0</v>
      </c>
      <c r="M52" s="43"/>
      <c r="N52" s="35">
        <v>0</v>
      </c>
      <c r="O52"/>
      <c r="P52" s="39">
        <v>0</v>
      </c>
      <c r="Q52" s="39">
        <v>0</v>
      </c>
      <c r="R52" s="39">
        <v>0</v>
      </c>
      <c r="S52" s="39">
        <v>0</v>
      </c>
      <c r="T52" s="39">
        <v>0</v>
      </c>
      <c r="U52"/>
      <c r="V52" s="71">
        <v>0</v>
      </c>
      <c r="W52" s="71">
        <v>0</v>
      </c>
      <c r="X52" s="71">
        <v>0</v>
      </c>
      <c r="Y52" s="71">
        <v>0</v>
      </c>
      <c r="Z52" s="71">
        <v>0</v>
      </c>
      <c r="AA52"/>
      <c r="AB52"/>
      <c r="AC52"/>
      <c r="AD52"/>
      <c r="AE52"/>
    </row>
    <row r="53" spans="1:31" ht="15.75" x14ac:dyDescent="0.25">
      <c r="A53" s="67" t="s">
        <v>42</v>
      </c>
      <c r="B53" s="72"/>
      <c r="C53" s="72"/>
      <c r="D53" s="35">
        <v>0</v>
      </c>
      <c r="E53" s="69"/>
      <c r="F53" s="35">
        <v>0</v>
      </c>
      <c r="G53" s="69"/>
      <c r="H53" s="35">
        <v>0</v>
      </c>
      <c r="I53" s="69"/>
      <c r="J53" s="35">
        <v>0</v>
      </c>
      <c r="K53" s="70"/>
      <c r="L53" s="35">
        <v>0</v>
      </c>
      <c r="M53" s="43"/>
      <c r="N53" s="35">
        <v>0</v>
      </c>
      <c r="O53"/>
      <c r="P53" s="39">
        <v>0</v>
      </c>
      <c r="Q53" s="39">
        <v>0</v>
      </c>
      <c r="R53" s="39">
        <v>0</v>
      </c>
      <c r="S53" s="39">
        <v>0</v>
      </c>
      <c r="T53" s="39">
        <v>0</v>
      </c>
      <c r="U53"/>
      <c r="V53" s="71">
        <v>0</v>
      </c>
      <c r="W53" s="71">
        <v>0</v>
      </c>
      <c r="X53" s="71">
        <v>0</v>
      </c>
      <c r="Y53" s="71">
        <v>0</v>
      </c>
      <c r="Z53" s="71">
        <v>0</v>
      </c>
      <c r="AA53"/>
      <c r="AB53"/>
      <c r="AC53"/>
      <c r="AD53"/>
      <c r="AE53"/>
    </row>
    <row r="54" spans="1:31" ht="15.75" x14ac:dyDescent="0.25">
      <c r="A54" s="67" t="s">
        <v>43</v>
      </c>
      <c r="B54" s="72"/>
      <c r="C54" s="72"/>
      <c r="D54" s="35">
        <v>0</v>
      </c>
      <c r="E54" s="69"/>
      <c r="F54" s="35">
        <v>75000</v>
      </c>
      <c r="G54" s="69"/>
      <c r="H54" s="35">
        <v>150000</v>
      </c>
      <c r="I54" s="69"/>
      <c r="J54" s="35">
        <v>207000</v>
      </c>
      <c r="K54" s="70"/>
      <c r="L54" s="35">
        <v>238000</v>
      </c>
      <c r="M54" s="43"/>
      <c r="N54" s="35">
        <v>249000</v>
      </c>
      <c r="O54"/>
      <c r="P54" s="39">
        <v>4.6673595500866763E-2</v>
      </c>
      <c r="Q54" s="39">
        <v>9.1092740968100383E-2</v>
      </c>
      <c r="R54" s="39">
        <v>0.11727677134831009</v>
      </c>
      <c r="S54" s="39">
        <v>0.13236166204119476</v>
      </c>
      <c r="T54" s="39">
        <v>0.13650374241444749</v>
      </c>
      <c r="U54"/>
      <c r="V54" s="71">
        <v>600</v>
      </c>
      <c r="W54" s="71">
        <v>1034.4827586206898</v>
      </c>
      <c r="X54" s="71">
        <v>1254.5454545454545</v>
      </c>
      <c r="Y54" s="71">
        <v>1442.4242424242425</v>
      </c>
      <c r="Z54" s="71">
        <v>1509.090909090909</v>
      </c>
      <c r="AA54"/>
      <c r="AB54"/>
      <c r="AC54"/>
      <c r="AD54"/>
      <c r="AE54"/>
    </row>
    <row r="55" spans="1:31" ht="15.75" x14ac:dyDescent="0.25">
      <c r="A55" s="67">
        <v>0</v>
      </c>
      <c r="B55" s="72"/>
      <c r="C55" s="72"/>
      <c r="D55" s="35">
        <v>0</v>
      </c>
      <c r="E55" s="69"/>
      <c r="F55" s="35">
        <v>0</v>
      </c>
      <c r="G55" s="69"/>
      <c r="H55" s="35">
        <v>0</v>
      </c>
      <c r="I55" s="69"/>
      <c r="J55" s="35">
        <v>0</v>
      </c>
      <c r="K55" s="70"/>
      <c r="L55" s="35">
        <v>0</v>
      </c>
      <c r="M55" s="43"/>
      <c r="N55" s="35">
        <v>0</v>
      </c>
      <c r="O55"/>
      <c r="P55" s="39">
        <v>0</v>
      </c>
      <c r="Q55" s="39">
        <v>0</v>
      </c>
      <c r="R55" s="39">
        <v>0</v>
      </c>
      <c r="S55" s="39">
        <v>0</v>
      </c>
      <c r="T55" s="39">
        <v>0</v>
      </c>
      <c r="U55"/>
      <c r="V55" s="71">
        <v>0</v>
      </c>
      <c r="W55" s="71">
        <v>0</v>
      </c>
      <c r="X55" s="71">
        <v>0</v>
      </c>
      <c r="Y55" s="71">
        <v>0</v>
      </c>
      <c r="Z55" s="71">
        <v>0</v>
      </c>
      <c r="AA55"/>
      <c r="AB55"/>
      <c r="AC55"/>
      <c r="AD55"/>
      <c r="AE55"/>
    </row>
    <row r="56" spans="1:31" ht="15.75" x14ac:dyDescent="0.25">
      <c r="A56" s="67">
        <v>0</v>
      </c>
      <c r="B56" s="72"/>
      <c r="C56" s="72"/>
      <c r="D56" s="35">
        <v>0</v>
      </c>
      <c r="E56" s="69"/>
      <c r="F56" s="35">
        <v>0</v>
      </c>
      <c r="G56" s="69"/>
      <c r="H56" s="35">
        <v>0</v>
      </c>
      <c r="I56" s="69"/>
      <c r="J56" s="35">
        <v>0</v>
      </c>
      <c r="K56" s="70"/>
      <c r="L56" s="35">
        <v>0</v>
      </c>
      <c r="M56" s="43"/>
      <c r="N56" s="35">
        <v>0</v>
      </c>
      <c r="O56"/>
      <c r="P56" s="39">
        <v>0</v>
      </c>
      <c r="Q56" s="39">
        <v>0</v>
      </c>
      <c r="R56" s="39">
        <v>0</v>
      </c>
      <c r="S56" s="39">
        <v>0</v>
      </c>
      <c r="T56" s="39">
        <v>0</v>
      </c>
      <c r="U56"/>
      <c r="V56" s="71">
        <v>0</v>
      </c>
      <c r="W56" s="71">
        <v>0</v>
      </c>
      <c r="X56" s="71">
        <v>0</v>
      </c>
      <c r="Y56" s="71">
        <v>0</v>
      </c>
      <c r="Z56" s="71">
        <v>0</v>
      </c>
      <c r="AA56"/>
      <c r="AB56"/>
      <c r="AC56"/>
      <c r="AD56"/>
      <c r="AE56"/>
    </row>
    <row r="57" spans="1:31" ht="15.75" x14ac:dyDescent="0.25">
      <c r="A57" s="67">
        <v>0</v>
      </c>
      <c r="B57" s="72"/>
      <c r="C57" s="72"/>
      <c r="D57" s="35">
        <v>0</v>
      </c>
      <c r="E57" s="69"/>
      <c r="F57" s="35">
        <v>0</v>
      </c>
      <c r="G57" s="69"/>
      <c r="H57" s="35">
        <v>0</v>
      </c>
      <c r="I57" s="69"/>
      <c r="J57" s="35">
        <v>0</v>
      </c>
      <c r="K57" s="70"/>
      <c r="L57" s="35">
        <v>0</v>
      </c>
      <c r="M57" s="43"/>
      <c r="N57" s="35">
        <v>0</v>
      </c>
      <c r="O57"/>
      <c r="P57" s="39">
        <v>0</v>
      </c>
      <c r="Q57" s="39">
        <v>0</v>
      </c>
      <c r="R57" s="39">
        <v>0</v>
      </c>
      <c r="S57" s="39">
        <v>0</v>
      </c>
      <c r="T57" s="39">
        <v>0</v>
      </c>
      <c r="U57"/>
      <c r="V57" s="71">
        <v>0</v>
      </c>
      <c r="W57" s="71">
        <v>0</v>
      </c>
      <c r="X57" s="71">
        <v>0</v>
      </c>
      <c r="Y57" s="71">
        <v>0</v>
      </c>
      <c r="Z57" s="71">
        <v>0</v>
      </c>
      <c r="AA57"/>
      <c r="AB57"/>
      <c r="AC57"/>
      <c r="AD57"/>
      <c r="AE57"/>
    </row>
    <row r="58" spans="1:31" ht="15.75" x14ac:dyDescent="0.25">
      <c r="A58" s="67">
        <v>0</v>
      </c>
      <c r="B58" s="72"/>
      <c r="C58" s="72"/>
      <c r="D58" s="35">
        <v>0</v>
      </c>
      <c r="E58" s="69"/>
      <c r="F58" s="35">
        <v>0</v>
      </c>
      <c r="G58" s="69"/>
      <c r="H58" s="35">
        <v>0</v>
      </c>
      <c r="I58" s="69"/>
      <c r="J58" s="35">
        <v>0</v>
      </c>
      <c r="K58" s="70"/>
      <c r="L58" s="35">
        <v>0</v>
      </c>
      <c r="M58" s="43"/>
      <c r="N58" s="35">
        <v>0</v>
      </c>
      <c r="O58"/>
      <c r="P58" s="39">
        <v>0</v>
      </c>
      <c r="Q58" s="39">
        <v>0</v>
      </c>
      <c r="R58" s="39">
        <v>0</v>
      </c>
      <c r="S58" s="39">
        <v>0</v>
      </c>
      <c r="T58" s="39">
        <v>0</v>
      </c>
      <c r="U58"/>
      <c r="V58" s="71">
        <v>0</v>
      </c>
      <c r="W58" s="71">
        <v>0</v>
      </c>
      <c r="X58" s="71">
        <v>0</v>
      </c>
      <c r="Y58" s="71">
        <v>0</v>
      </c>
      <c r="Z58" s="71">
        <v>0</v>
      </c>
      <c r="AA58"/>
      <c r="AB58"/>
      <c r="AC58"/>
      <c r="AD58"/>
      <c r="AE58"/>
    </row>
    <row r="59" spans="1:31" ht="15.75" x14ac:dyDescent="0.25">
      <c r="A59" s="67">
        <v>0</v>
      </c>
      <c r="B59" s="72"/>
      <c r="C59" s="72"/>
      <c r="D59" s="35">
        <v>0</v>
      </c>
      <c r="E59" s="69"/>
      <c r="F59" s="35">
        <v>0</v>
      </c>
      <c r="G59" s="69"/>
      <c r="H59" s="35">
        <v>0</v>
      </c>
      <c r="I59" s="69"/>
      <c r="J59" s="35">
        <v>0</v>
      </c>
      <c r="K59" s="70"/>
      <c r="L59" s="35">
        <v>0</v>
      </c>
      <c r="M59" s="43"/>
      <c r="N59" s="35">
        <v>0</v>
      </c>
      <c r="O59"/>
      <c r="P59" s="39">
        <v>0</v>
      </c>
      <c r="Q59" s="39">
        <v>0</v>
      </c>
      <c r="R59" s="39">
        <v>0</v>
      </c>
      <c r="S59" s="39">
        <v>0</v>
      </c>
      <c r="T59" s="39">
        <v>0</v>
      </c>
      <c r="U59"/>
      <c r="V59" s="71">
        <v>0</v>
      </c>
      <c r="W59" s="71">
        <v>0</v>
      </c>
      <c r="X59" s="71">
        <v>0</v>
      </c>
      <c r="Y59" s="71">
        <v>0</v>
      </c>
      <c r="Z59" s="71">
        <v>0</v>
      </c>
      <c r="AA59"/>
      <c r="AB59"/>
      <c r="AC59"/>
      <c r="AD59"/>
      <c r="AE59"/>
    </row>
    <row r="60" spans="1:31" ht="15.75" x14ac:dyDescent="0.25">
      <c r="A60" s="67">
        <v>0</v>
      </c>
      <c r="B60" s="72"/>
      <c r="C60" s="72"/>
      <c r="D60" s="35">
        <v>0</v>
      </c>
      <c r="E60" s="69"/>
      <c r="F60" s="35">
        <v>0</v>
      </c>
      <c r="G60" s="69"/>
      <c r="H60" s="35">
        <v>0</v>
      </c>
      <c r="I60" s="69"/>
      <c r="J60" s="35">
        <v>0</v>
      </c>
      <c r="K60" s="70"/>
      <c r="L60" s="35">
        <v>0</v>
      </c>
      <c r="M60" s="43"/>
      <c r="N60" s="35">
        <v>0</v>
      </c>
      <c r="O60"/>
      <c r="P60" s="39">
        <v>0</v>
      </c>
      <c r="Q60" s="39">
        <v>0</v>
      </c>
      <c r="R60" s="39">
        <v>0</v>
      </c>
      <c r="S60" s="39">
        <v>0</v>
      </c>
      <c r="T60" s="39">
        <v>0</v>
      </c>
      <c r="U60"/>
      <c r="V60" s="71">
        <v>0</v>
      </c>
      <c r="W60" s="71">
        <v>0</v>
      </c>
      <c r="X60" s="71">
        <v>0</v>
      </c>
      <c r="Y60" s="71">
        <v>0</v>
      </c>
      <c r="Z60" s="71">
        <v>0</v>
      </c>
      <c r="AA60"/>
      <c r="AB60"/>
      <c r="AC60"/>
      <c r="AD60"/>
      <c r="AE60"/>
    </row>
    <row r="61" spans="1:31" ht="15.75" x14ac:dyDescent="0.25">
      <c r="A61" s="67">
        <v>0</v>
      </c>
      <c r="B61" s="72"/>
      <c r="C61" s="72"/>
      <c r="D61" s="35">
        <v>0</v>
      </c>
      <c r="E61" s="69"/>
      <c r="F61" s="35">
        <v>0</v>
      </c>
      <c r="G61" s="69"/>
      <c r="H61" s="35">
        <v>0</v>
      </c>
      <c r="I61" s="69"/>
      <c r="J61" s="35">
        <v>0</v>
      </c>
      <c r="K61" s="70"/>
      <c r="L61" s="35">
        <v>0</v>
      </c>
      <c r="M61" s="43"/>
      <c r="N61" s="35">
        <v>0</v>
      </c>
      <c r="O61"/>
      <c r="P61" s="39">
        <v>0</v>
      </c>
      <c r="Q61" s="39">
        <v>0</v>
      </c>
      <c r="R61" s="39">
        <v>0</v>
      </c>
      <c r="S61" s="39">
        <v>0</v>
      </c>
      <c r="T61" s="39">
        <v>0</v>
      </c>
      <c r="U61"/>
      <c r="V61" s="71">
        <v>0</v>
      </c>
      <c r="W61" s="71">
        <v>0</v>
      </c>
      <c r="X61" s="71">
        <v>0</v>
      </c>
      <c r="Y61" s="71">
        <v>0</v>
      </c>
      <c r="Z61" s="71">
        <v>0</v>
      </c>
      <c r="AA61"/>
      <c r="AB61"/>
      <c r="AC61"/>
      <c r="AD61"/>
      <c r="AE61"/>
    </row>
    <row r="62" spans="1:31" ht="15.75" x14ac:dyDescent="0.25">
      <c r="A62" s="67">
        <v>0</v>
      </c>
      <c r="B62" s="72"/>
      <c r="C62" s="72"/>
      <c r="D62" s="35">
        <v>0</v>
      </c>
      <c r="E62" s="69"/>
      <c r="F62" s="35">
        <v>0</v>
      </c>
      <c r="G62" s="69"/>
      <c r="H62" s="35">
        <v>0</v>
      </c>
      <c r="I62" s="69"/>
      <c r="J62" s="35">
        <v>0</v>
      </c>
      <c r="K62" s="70"/>
      <c r="L62" s="35">
        <v>0</v>
      </c>
      <c r="M62" s="43"/>
      <c r="N62" s="35">
        <v>0</v>
      </c>
      <c r="O62"/>
      <c r="P62" s="39">
        <v>0</v>
      </c>
      <c r="Q62" s="39">
        <v>0</v>
      </c>
      <c r="R62" s="39">
        <v>0</v>
      </c>
      <c r="S62" s="39">
        <v>0</v>
      </c>
      <c r="T62" s="39">
        <v>0</v>
      </c>
      <c r="U62"/>
      <c r="V62" s="71">
        <v>0</v>
      </c>
      <c r="W62" s="71">
        <v>0</v>
      </c>
      <c r="X62" s="71">
        <v>0</v>
      </c>
      <c r="Y62" s="71">
        <v>0</v>
      </c>
      <c r="Z62" s="71">
        <v>0</v>
      </c>
      <c r="AA62"/>
      <c r="AB62"/>
      <c r="AC62"/>
      <c r="AD62"/>
      <c r="AE62"/>
    </row>
    <row r="63" spans="1:31" ht="16.5" thickBot="1" x14ac:dyDescent="0.3">
      <c r="A63" s="74"/>
      <c r="B63" s="72"/>
      <c r="C63" s="72"/>
      <c r="D63" s="37"/>
      <c r="E63" s="37"/>
      <c r="F63" s="37"/>
      <c r="G63" s="37"/>
      <c r="H63" s="37"/>
      <c r="I63" s="37"/>
      <c r="J63" s="37"/>
      <c r="K63" s="38"/>
      <c r="L63" s="37"/>
      <c r="M63" s="38"/>
      <c r="N63" s="37"/>
      <c r="P63" s="53"/>
      <c r="Q63" s="53"/>
      <c r="R63" s="53"/>
      <c r="S63" s="53"/>
      <c r="T63" s="53"/>
      <c r="V63" s="37"/>
      <c r="W63" s="37"/>
      <c r="X63" s="37"/>
      <c r="Y63" s="37"/>
      <c r="Z63" s="37"/>
      <c r="AA63"/>
      <c r="AB63"/>
      <c r="AC63"/>
      <c r="AD63"/>
      <c r="AE63"/>
    </row>
    <row r="64" spans="1:31" ht="16.5" thickBot="1" x14ac:dyDescent="0.3">
      <c r="A64" s="75" t="s">
        <v>44</v>
      </c>
      <c r="B64" s="72"/>
      <c r="C64" s="72"/>
      <c r="D64" s="76">
        <v>55375</v>
      </c>
      <c r="E64" s="77"/>
      <c r="F64" s="76">
        <v>181225</v>
      </c>
      <c r="G64" s="77"/>
      <c r="H64" s="76">
        <v>268183.5</v>
      </c>
      <c r="I64" s="77"/>
      <c r="J64" s="76">
        <v>330358.09000000003</v>
      </c>
      <c r="K64" s="78"/>
      <c r="L64" s="76">
        <v>362611.25179999997</v>
      </c>
      <c r="M64" s="58"/>
      <c r="N64" s="76">
        <v>374889.47683599999</v>
      </c>
      <c r="O64"/>
      <c r="P64" s="60">
        <v>0.11277896459526104</v>
      </c>
      <c r="Q64" s="60">
        <v>0.16286380064945699</v>
      </c>
      <c r="R64" s="60">
        <v>0.18716584629949007</v>
      </c>
      <c r="S64" s="60">
        <v>0.20166314270204275</v>
      </c>
      <c r="T64" s="60">
        <v>0.20551733566228242</v>
      </c>
      <c r="U64"/>
      <c r="V64" s="79">
        <v>1449.8</v>
      </c>
      <c r="W64" s="79">
        <v>1849.5413793103448</v>
      </c>
      <c r="X64" s="79">
        <v>2002.1702424242424</v>
      </c>
      <c r="Y64" s="79">
        <v>2197.6439503030301</v>
      </c>
      <c r="Z64" s="79">
        <v>2272.057435369697</v>
      </c>
      <c r="AA64"/>
      <c r="AB64"/>
      <c r="AC64"/>
      <c r="AD64"/>
      <c r="AE64"/>
    </row>
    <row r="65" spans="1:31" ht="15.75" x14ac:dyDescent="0.25">
      <c r="A65" s="80"/>
      <c r="B65" s="68"/>
      <c r="C65" s="68"/>
      <c r="D65" s="37"/>
      <c r="E65" s="37"/>
      <c r="F65" s="37"/>
      <c r="G65" s="37"/>
      <c r="H65" s="37"/>
      <c r="I65" s="37"/>
      <c r="J65" s="37"/>
      <c r="K65" s="38"/>
      <c r="L65" s="37"/>
      <c r="M65" s="38"/>
      <c r="N65" s="37"/>
      <c r="P65" s="53"/>
      <c r="Q65" s="53"/>
      <c r="R65" s="53"/>
      <c r="S65" s="53"/>
      <c r="T65" s="53"/>
      <c r="V65" s="37"/>
      <c r="W65" s="37"/>
      <c r="X65" s="37"/>
      <c r="Y65" s="37"/>
      <c r="Z65" s="37"/>
      <c r="AA65"/>
      <c r="AB65"/>
      <c r="AC65"/>
      <c r="AD65"/>
      <c r="AE65"/>
    </row>
    <row r="66" spans="1:31" ht="15.75" x14ac:dyDescent="0.25">
      <c r="A66" s="80"/>
      <c r="B66" s="68"/>
      <c r="C66" s="68"/>
      <c r="D66" s="81"/>
      <c r="E66" s="82"/>
      <c r="F66" s="81"/>
      <c r="G66" s="82"/>
      <c r="H66" s="81"/>
      <c r="I66" s="82"/>
      <c r="J66" s="81"/>
      <c r="K66" s="78"/>
      <c r="L66" s="81"/>
      <c r="M66" s="58"/>
      <c r="N66" s="81"/>
      <c r="O66" s="15"/>
      <c r="P66" s="83"/>
      <c r="Q66" s="83"/>
      <c r="R66" s="83"/>
      <c r="S66" s="83"/>
      <c r="T66" s="83"/>
      <c r="U66" s="15"/>
      <c r="V66" s="84"/>
      <c r="W66" s="84"/>
      <c r="X66" s="84"/>
      <c r="Y66" s="84"/>
      <c r="Z66" s="84"/>
      <c r="AA66" s="15"/>
      <c r="AB66" s="15"/>
      <c r="AC66"/>
      <c r="AD66"/>
      <c r="AE66"/>
    </row>
    <row r="67" spans="1:31" ht="16.5" thickBot="1" x14ac:dyDescent="0.3">
      <c r="A67" s="80"/>
      <c r="B67" s="85"/>
      <c r="C67" s="85"/>
      <c r="D67" s="70"/>
      <c r="E67" s="86"/>
      <c r="F67" s="70"/>
      <c r="G67" s="86"/>
      <c r="H67" s="70"/>
      <c r="I67" s="86"/>
      <c r="J67" s="70"/>
      <c r="K67" s="70"/>
      <c r="L67" s="87"/>
      <c r="M67" s="43"/>
      <c r="N67" s="87"/>
      <c r="O67" s="15"/>
      <c r="P67" s="88"/>
      <c r="Q67" s="88"/>
      <c r="R67" s="88"/>
      <c r="S67" s="88"/>
      <c r="T67" s="88"/>
      <c r="U67" s="15"/>
      <c r="V67" s="38"/>
      <c r="W67" s="38"/>
      <c r="X67" s="38"/>
      <c r="Y67" s="38"/>
      <c r="Z67" s="38"/>
      <c r="AA67" s="15"/>
      <c r="AB67" s="15"/>
      <c r="AC67"/>
      <c r="AD67"/>
      <c r="AE67"/>
    </row>
    <row r="68" spans="1:31" ht="18.75" thickBot="1" x14ac:dyDescent="0.3">
      <c r="A68" s="64" t="s">
        <v>45</v>
      </c>
      <c r="B68" s="85"/>
      <c r="C68" s="85"/>
      <c r="D68" s="89"/>
      <c r="E68" s="69"/>
      <c r="F68" s="89"/>
      <c r="G68" s="69"/>
      <c r="H68" s="89"/>
      <c r="I68" s="69"/>
      <c r="J68" s="89"/>
      <c r="K68" s="70"/>
      <c r="L68" s="52"/>
      <c r="M68" s="43"/>
      <c r="N68" s="52"/>
      <c r="O68"/>
      <c r="P68" s="53"/>
      <c r="Q68" s="53"/>
      <c r="R68" s="53"/>
      <c r="S68" s="53"/>
      <c r="T68" s="53"/>
      <c r="U68"/>
      <c r="V68" s="37"/>
      <c r="W68" s="37"/>
      <c r="X68" s="37"/>
      <c r="Y68" s="37"/>
      <c r="Z68" s="37"/>
      <c r="AA68"/>
      <c r="AB68"/>
      <c r="AC68"/>
      <c r="AD68"/>
      <c r="AE68"/>
    </row>
    <row r="69" spans="1:31" ht="15.75" x14ac:dyDescent="0.25">
      <c r="A69" s="67" t="s">
        <v>46</v>
      </c>
      <c r="B69" s="68"/>
      <c r="C69" s="68"/>
      <c r="D69" s="35">
        <v>30000</v>
      </c>
      <c r="E69" s="69"/>
      <c r="F69" s="35">
        <v>451250</v>
      </c>
      <c r="G69" s="86"/>
      <c r="H69" s="35">
        <v>485775</v>
      </c>
      <c r="I69" s="86"/>
      <c r="J69" s="35">
        <v>521500.5</v>
      </c>
      <c r="K69" s="70"/>
      <c r="L69" s="35">
        <v>531930.50999999989</v>
      </c>
      <c r="M69" s="43"/>
      <c r="N69" s="35">
        <v>542569.1202</v>
      </c>
      <c r="O69"/>
      <c r="P69" s="44">
        <v>0.28081946626354837</v>
      </c>
      <c r="Q69" s="44">
        <v>0.29500384162519311</v>
      </c>
      <c r="R69" s="44">
        <v>0.29545842945183282</v>
      </c>
      <c r="S69" s="44">
        <v>0.29582859829420316</v>
      </c>
      <c r="T69" s="44">
        <v>0.29744062420005701</v>
      </c>
      <c r="U69"/>
      <c r="V69" s="90">
        <v>3610</v>
      </c>
      <c r="W69" s="90">
        <v>3350.1724137931033</v>
      </c>
      <c r="X69" s="90">
        <v>3160.6090909090908</v>
      </c>
      <c r="Y69" s="90">
        <v>3223.8212727272721</v>
      </c>
      <c r="Z69" s="90">
        <v>3288.2976981818183</v>
      </c>
      <c r="AA69"/>
      <c r="AB69"/>
      <c r="AC69"/>
      <c r="AD69"/>
      <c r="AE69"/>
    </row>
    <row r="70" spans="1:31" ht="15.75" x14ac:dyDescent="0.25">
      <c r="A70" s="67" t="s">
        <v>47</v>
      </c>
      <c r="B70" s="91"/>
      <c r="C70" s="91"/>
      <c r="D70" s="35">
        <v>0</v>
      </c>
      <c r="E70" s="69"/>
      <c r="F70" s="35">
        <v>22260</v>
      </c>
      <c r="G70" s="86"/>
      <c r="H70" s="35">
        <v>25408.2</v>
      </c>
      <c r="I70" s="86"/>
      <c r="J70" s="35">
        <v>28673.423999999999</v>
      </c>
      <c r="K70" s="70"/>
      <c r="L70" s="35">
        <v>29246.892479999995</v>
      </c>
      <c r="M70" s="43"/>
      <c r="N70" s="35">
        <v>29831.830329599994</v>
      </c>
      <c r="O70"/>
      <c r="P70" s="44">
        <v>1.3852723144657256E-2</v>
      </c>
      <c r="Q70" s="44">
        <v>1.5430017207104589E-2</v>
      </c>
      <c r="R70" s="44">
        <v>1.6245055991406507E-2</v>
      </c>
      <c r="S70" s="44">
        <v>1.6265408815936636E-2</v>
      </c>
      <c r="T70" s="44">
        <v>1.63540421006555E-2</v>
      </c>
      <c r="U70"/>
      <c r="V70" s="90">
        <v>178.08</v>
      </c>
      <c r="W70" s="90">
        <v>175.22896551724139</v>
      </c>
      <c r="X70" s="90">
        <v>173.77832727272727</v>
      </c>
      <c r="Y70" s="90">
        <v>177.25389381818178</v>
      </c>
      <c r="Z70" s="90">
        <v>180.79897169454543</v>
      </c>
      <c r="AA70"/>
      <c r="AB70"/>
      <c r="AC70"/>
      <c r="AD70"/>
      <c r="AE70"/>
    </row>
    <row r="71" spans="1:31" ht="15.75" x14ac:dyDescent="0.25">
      <c r="A71" s="67" t="s">
        <v>48</v>
      </c>
      <c r="B71" s="91"/>
      <c r="C71" s="91"/>
      <c r="D71" s="35">
        <v>0</v>
      </c>
      <c r="E71" s="69"/>
      <c r="F71" s="35">
        <v>0</v>
      </c>
      <c r="G71" s="86"/>
      <c r="H71" s="35">
        <v>0</v>
      </c>
      <c r="I71" s="86"/>
      <c r="J71" s="35">
        <v>0</v>
      </c>
      <c r="K71" s="70"/>
      <c r="L71" s="35">
        <v>0</v>
      </c>
      <c r="M71" s="43"/>
      <c r="N71" s="35">
        <v>0</v>
      </c>
      <c r="O71"/>
      <c r="P71" s="44">
        <v>0</v>
      </c>
      <c r="Q71" s="44">
        <v>0</v>
      </c>
      <c r="R71" s="44">
        <v>0</v>
      </c>
      <c r="S71" s="44">
        <v>0</v>
      </c>
      <c r="T71" s="44">
        <v>0</v>
      </c>
      <c r="U71"/>
      <c r="V71" s="90">
        <v>0</v>
      </c>
      <c r="W71" s="90">
        <v>0</v>
      </c>
      <c r="X71" s="90">
        <v>0</v>
      </c>
      <c r="Y71" s="90">
        <v>0</v>
      </c>
      <c r="Z71" s="90">
        <v>0</v>
      </c>
      <c r="AA71"/>
      <c r="AB71"/>
      <c r="AC71"/>
      <c r="AD71"/>
      <c r="AE71"/>
    </row>
    <row r="72" spans="1:31" ht="15.75" x14ac:dyDescent="0.25">
      <c r="A72" s="67" t="s">
        <v>49</v>
      </c>
      <c r="B72" s="91"/>
      <c r="C72" s="91"/>
      <c r="D72" s="35">
        <v>1320</v>
      </c>
      <c r="E72" s="69"/>
      <c r="F72" s="35">
        <v>4774</v>
      </c>
      <c r="G72" s="86"/>
      <c r="H72" s="35">
        <v>4869.4799999999996</v>
      </c>
      <c r="I72" s="86"/>
      <c r="J72" s="35">
        <v>4966.8695999999991</v>
      </c>
      <c r="K72" s="70"/>
      <c r="L72" s="35">
        <v>5066.2069919999994</v>
      </c>
      <c r="M72" s="43"/>
      <c r="N72" s="35">
        <v>5167.5311318399999</v>
      </c>
      <c r="O72"/>
      <c r="P72" s="44">
        <v>2.9709299322818392E-3</v>
      </c>
      <c r="Q72" s="44">
        <v>2.9571618685956362E-3</v>
      </c>
      <c r="R72" s="44">
        <v>2.8140020792080788E-3</v>
      </c>
      <c r="S72" s="44">
        <v>2.8175276374195033E-3</v>
      </c>
      <c r="T72" s="44">
        <v>2.8328808776679742E-3</v>
      </c>
      <c r="U72"/>
      <c r="V72" s="90">
        <v>38.192</v>
      </c>
      <c r="W72" s="90">
        <v>33.582620689655172</v>
      </c>
      <c r="X72" s="90">
        <v>30.102239999999995</v>
      </c>
      <c r="Y72" s="90">
        <v>30.704284799999996</v>
      </c>
      <c r="Z72" s="90">
        <v>31.318370496</v>
      </c>
      <c r="AA72"/>
      <c r="AB72"/>
      <c r="AC72"/>
      <c r="AD72"/>
      <c r="AE72"/>
    </row>
    <row r="73" spans="1:31" ht="15.75" x14ac:dyDescent="0.25">
      <c r="A73" s="67" t="s">
        <v>50</v>
      </c>
      <c r="B73" s="91"/>
      <c r="C73" s="91"/>
      <c r="D73" s="35">
        <v>1860</v>
      </c>
      <c r="E73" s="69"/>
      <c r="F73" s="35">
        <v>6727</v>
      </c>
      <c r="G73" s="86"/>
      <c r="H73" s="35">
        <v>6861.54</v>
      </c>
      <c r="I73" s="86"/>
      <c r="J73" s="35">
        <v>6998.7707999999993</v>
      </c>
      <c r="K73" s="70"/>
      <c r="L73" s="35">
        <v>7138.7462159999995</v>
      </c>
      <c r="M73" s="43"/>
      <c r="N73" s="35">
        <v>7281.5211403200001</v>
      </c>
      <c r="O73"/>
      <c r="P73" s="44">
        <v>4.1863103591244094E-3</v>
      </c>
      <c r="Q73" s="44">
        <v>4.1669099057483972E-3</v>
      </c>
      <c r="R73" s="44">
        <v>3.9651847479750205E-3</v>
      </c>
      <c r="S73" s="44">
        <v>3.9701525800002095E-3</v>
      </c>
      <c r="T73" s="44">
        <v>3.9917866912594184E-3</v>
      </c>
      <c r="U73"/>
      <c r="V73" s="90">
        <v>53.816000000000003</v>
      </c>
      <c r="W73" s="90">
        <v>47.320965517241376</v>
      </c>
      <c r="X73" s="90">
        <v>42.416792727272721</v>
      </c>
      <c r="Y73" s="90">
        <v>43.265128581818182</v>
      </c>
      <c r="Z73" s="90">
        <v>44.130431153454545</v>
      </c>
      <c r="AA73"/>
      <c r="AB73"/>
      <c r="AC73"/>
      <c r="AD73"/>
      <c r="AE73"/>
    </row>
    <row r="74" spans="1:31" ht="15.75" x14ac:dyDescent="0.25">
      <c r="A74" s="67" t="s">
        <v>51</v>
      </c>
      <c r="B74" s="91"/>
      <c r="C74" s="91"/>
      <c r="D74" s="35">
        <v>435</v>
      </c>
      <c r="E74" s="69"/>
      <c r="F74" s="35">
        <v>6543.125</v>
      </c>
      <c r="G74" s="86"/>
      <c r="H74" s="35">
        <v>7043.7375000000002</v>
      </c>
      <c r="I74" s="86"/>
      <c r="J74" s="35">
        <v>7561.7572500000006</v>
      </c>
      <c r="K74" s="70"/>
      <c r="L74" s="35">
        <v>7712.9923949999984</v>
      </c>
      <c r="M74" s="43"/>
      <c r="N74" s="35">
        <v>7867.2522429000001</v>
      </c>
      <c r="O74"/>
      <c r="P74" s="44">
        <v>4.071882260821451E-3</v>
      </c>
      <c r="Q74" s="44">
        <v>4.2775557035653004E-3</v>
      </c>
      <c r="R74" s="44">
        <v>4.2841472270515758E-3</v>
      </c>
      <c r="S74" s="44">
        <v>4.2895146752659459E-3</v>
      </c>
      <c r="T74" s="44">
        <v>4.3128890509008264E-3</v>
      </c>
      <c r="U74"/>
      <c r="V74" s="90">
        <v>52.344999999999999</v>
      </c>
      <c r="W74" s="90">
        <v>48.577500000000001</v>
      </c>
      <c r="X74" s="90">
        <v>45.828831818181818</v>
      </c>
      <c r="Y74" s="90">
        <v>46.745408454545448</v>
      </c>
      <c r="Z74" s="90">
        <v>47.680316623636365</v>
      </c>
      <c r="AA74"/>
      <c r="AB74"/>
      <c r="AC74"/>
      <c r="AD74"/>
      <c r="AE74"/>
    </row>
    <row r="75" spans="1:31" ht="15.75" x14ac:dyDescent="0.25">
      <c r="A75" s="67" t="s">
        <v>52</v>
      </c>
      <c r="B75" s="91"/>
      <c r="C75" s="91"/>
      <c r="D75" s="35">
        <v>0</v>
      </c>
      <c r="E75" s="69"/>
      <c r="F75" s="35">
        <v>47519.999999999993</v>
      </c>
      <c r="G75" s="86"/>
      <c r="H75" s="35">
        <v>50918.399999999994</v>
      </c>
      <c r="I75" s="86"/>
      <c r="J75" s="35">
        <v>54433.727999999996</v>
      </c>
      <c r="K75" s="70"/>
      <c r="L75" s="35">
        <v>55522.402559999988</v>
      </c>
      <c r="M75" s="43"/>
      <c r="N75" s="35">
        <v>56632.850611199989</v>
      </c>
      <c r="O75"/>
      <c r="P75" s="44">
        <v>2.9572390109349176E-2</v>
      </c>
      <c r="Q75" s="44">
        <v>3.0921977478067481E-2</v>
      </c>
      <c r="R75" s="44">
        <v>3.0839670880638187E-2</v>
      </c>
      <c r="S75" s="44">
        <v>3.0878308753621367E-2</v>
      </c>
      <c r="T75" s="44">
        <v>3.1046570490068787E-2</v>
      </c>
      <c r="U75"/>
      <c r="V75" s="90">
        <v>380.15999999999997</v>
      </c>
      <c r="W75" s="90">
        <v>351.16137931034478</v>
      </c>
      <c r="X75" s="90">
        <v>329.90138181818179</v>
      </c>
      <c r="Y75" s="90">
        <v>336.4994094545454</v>
      </c>
      <c r="Z75" s="90">
        <v>343.22939764363628</v>
      </c>
      <c r="AA75"/>
      <c r="AB75"/>
      <c r="AC75"/>
      <c r="AD75"/>
      <c r="AE75"/>
    </row>
    <row r="76" spans="1:31" ht="15.75" x14ac:dyDescent="0.25">
      <c r="A76" s="67" t="s">
        <v>53</v>
      </c>
      <c r="B76" s="91"/>
      <c r="C76" s="91"/>
      <c r="D76" s="35">
        <v>0</v>
      </c>
      <c r="E76" s="69"/>
      <c r="F76" s="35">
        <v>4512.5</v>
      </c>
      <c r="G76" s="69"/>
      <c r="H76" s="35">
        <v>4857.75</v>
      </c>
      <c r="I76" s="86"/>
      <c r="J76" s="35">
        <v>5215.0050000000001</v>
      </c>
      <c r="K76" s="70"/>
      <c r="L76" s="35">
        <v>5319.3050999999987</v>
      </c>
      <c r="M76" s="43"/>
      <c r="N76" s="35">
        <v>5425.691202</v>
      </c>
      <c r="O76"/>
      <c r="P76" s="44">
        <v>2.8081946626354833E-3</v>
      </c>
      <c r="Q76" s="44">
        <v>2.9500384162519308E-3</v>
      </c>
      <c r="R76" s="44">
        <v>2.9545842945183282E-3</v>
      </c>
      <c r="S76" s="44">
        <v>2.9582859829420318E-3</v>
      </c>
      <c r="T76" s="44">
        <v>2.9744062420005699E-3</v>
      </c>
      <c r="U76"/>
      <c r="V76" s="90">
        <v>36.1</v>
      </c>
      <c r="W76" s="90">
        <v>33.501724137931035</v>
      </c>
      <c r="X76" s="90">
        <v>31.606090909090909</v>
      </c>
      <c r="Y76" s="90">
        <v>32.238212727272717</v>
      </c>
      <c r="Z76" s="90">
        <v>32.882976981818182</v>
      </c>
      <c r="AA76"/>
      <c r="AB76"/>
      <c r="AC76"/>
      <c r="AD76"/>
      <c r="AE76"/>
    </row>
    <row r="77" spans="1:31" ht="15.75" x14ac:dyDescent="0.25">
      <c r="A77" s="67" t="s">
        <v>54</v>
      </c>
      <c r="B77" s="91"/>
      <c r="C77" s="91"/>
      <c r="D77" s="35">
        <v>0</v>
      </c>
      <c r="E77" s="69"/>
      <c r="F77" s="35">
        <v>4512.5</v>
      </c>
      <c r="G77" s="69"/>
      <c r="H77" s="35">
        <v>4857.75</v>
      </c>
      <c r="I77" s="69"/>
      <c r="J77" s="35">
        <v>5215.0050000000001</v>
      </c>
      <c r="K77" s="70"/>
      <c r="L77" s="35">
        <v>5319.3050999999987</v>
      </c>
      <c r="M77" s="43"/>
      <c r="N77" s="35">
        <v>5425.691202</v>
      </c>
      <c r="O77"/>
      <c r="P77" s="44">
        <v>2.8081946626354833E-3</v>
      </c>
      <c r="Q77" s="44">
        <v>2.9500384162519308E-3</v>
      </c>
      <c r="R77" s="44">
        <v>2.9545842945183282E-3</v>
      </c>
      <c r="S77" s="44">
        <v>2.9582859829420318E-3</v>
      </c>
      <c r="T77" s="44">
        <v>2.9744062420005699E-3</v>
      </c>
      <c r="U77"/>
      <c r="V77" s="90">
        <v>36.1</v>
      </c>
      <c r="W77" s="90">
        <v>33.501724137931035</v>
      </c>
      <c r="X77" s="90">
        <v>31.606090909090909</v>
      </c>
      <c r="Y77" s="90">
        <v>32.238212727272717</v>
      </c>
      <c r="Z77" s="90">
        <v>32.882976981818182</v>
      </c>
      <c r="AA77"/>
      <c r="AB77"/>
      <c r="AC77"/>
      <c r="AD77"/>
      <c r="AE77"/>
    </row>
    <row r="78" spans="1:31" ht="15.75" x14ac:dyDescent="0.25">
      <c r="A78" s="67">
        <v>0</v>
      </c>
      <c r="B78" s="91"/>
      <c r="C78" s="91"/>
      <c r="D78" s="35">
        <v>0</v>
      </c>
      <c r="E78" s="69"/>
      <c r="F78" s="35">
        <v>0</v>
      </c>
      <c r="G78" s="69"/>
      <c r="H78" s="35">
        <v>0</v>
      </c>
      <c r="I78" s="69"/>
      <c r="J78" s="35">
        <v>0</v>
      </c>
      <c r="K78" s="70"/>
      <c r="L78" s="35">
        <v>0</v>
      </c>
      <c r="M78" s="43"/>
      <c r="N78" s="35">
        <v>0</v>
      </c>
      <c r="O78"/>
      <c r="P78" s="44">
        <v>0</v>
      </c>
      <c r="Q78" s="44">
        <v>0</v>
      </c>
      <c r="R78" s="44">
        <v>0</v>
      </c>
      <c r="S78" s="44">
        <v>0</v>
      </c>
      <c r="T78" s="44">
        <v>0</v>
      </c>
      <c r="U78"/>
      <c r="V78" s="90">
        <v>0</v>
      </c>
      <c r="W78" s="90">
        <v>0</v>
      </c>
      <c r="X78" s="90">
        <v>0</v>
      </c>
      <c r="Y78" s="90">
        <v>0</v>
      </c>
      <c r="Z78" s="90">
        <v>0</v>
      </c>
      <c r="AA78"/>
      <c r="AB78"/>
      <c r="AC78"/>
      <c r="AD78"/>
      <c r="AE78"/>
    </row>
    <row r="79" spans="1:31" ht="15.75" x14ac:dyDescent="0.25">
      <c r="A79" s="67">
        <v>0</v>
      </c>
      <c r="B79" s="91"/>
      <c r="C79" s="91"/>
      <c r="D79" s="35">
        <v>0</v>
      </c>
      <c r="E79" s="69"/>
      <c r="F79" s="35">
        <v>0</v>
      </c>
      <c r="G79" s="69"/>
      <c r="H79" s="35">
        <v>0</v>
      </c>
      <c r="I79" s="69"/>
      <c r="J79" s="35">
        <v>0</v>
      </c>
      <c r="K79" s="70"/>
      <c r="L79" s="35">
        <v>0</v>
      </c>
      <c r="M79" s="43"/>
      <c r="N79" s="35">
        <v>0</v>
      </c>
      <c r="O79"/>
      <c r="P79" s="44">
        <v>0</v>
      </c>
      <c r="Q79" s="44">
        <v>0</v>
      </c>
      <c r="R79" s="44">
        <v>0</v>
      </c>
      <c r="S79" s="44">
        <v>0</v>
      </c>
      <c r="T79" s="44">
        <v>0</v>
      </c>
      <c r="U79"/>
      <c r="V79" s="90">
        <v>0</v>
      </c>
      <c r="W79" s="90">
        <v>0</v>
      </c>
      <c r="X79" s="90">
        <v>0</v>
      </c>
      <c r="Y79" s="90">
        <v>0</v>
      </c>
      <c r="Z79" s="90">
        <v>0</v>
      </c>
      <c r="AA79"/>
      <c r="AB79"/>
      <c r="AC79"/>
      <c r="AD79"/>
      <c r="AE79"/>
    </row>
    <row r="80" spans="1:31" ht="15.75" x14ac:dyDescent="0.25">
      <c r="A80" s="67">
        <v>0</v>
      </c>
      <c r="B80" s="91"/>
      <c r="C80" s="91"/>
      <c r="D80" s="35">
        <v>0</v>
      </c>
      <c r="E80" s="37"/>
      <c r="F80" s="35">
        <v>0</v>
      </c>
      <c r="G80" s="37"/>
      <c r="H80" s="35">
        <v>0</v>
      </c>
      <c r="I80" s="37"/>
      <c r="J80" s="35">
        <v>0</v>
      </c>
      <c r="K80" s="38"/>
      <c r="L80" s="35">
        <v>0</v>
      </c>
      <c r="M80" s="38"/>
      <c r="N80" s="35">
        <v>0</v>
      </c>
      <c r="P80" s="44">
        <v>0</v>
      </c>
      <c r="Q80" s="44">
        <v>0</v>
      </c>
      <c r="R80" s="44">
        <v>0</v>
      </c>
      <c r="S80" s="44">
        <v>0</v>
      </c>
      <c r="T80" s="44">
        <v>0</v>
      </c>
      <c r="V80" s="90">
        <v>0</v>
      </c>
      <c r="W80" s="90">
        <v>0</v>
      </c>
      <c r="X80" s="90">
        <v>0</v>
      </c>
      <c r="Y80" s="90">
        <v>0</v>
      </c>
      <c r="Z80" s="90">
        <v>0</v>
      </c>
      <c r="AA80"/>
      <c r="AB80"/>
      <c r="AC80"/>
      <c r="AD80"/>
      <c r="AE80"/>
    </row>
    <row r="81" spans="1:31" ht="15.75" x14ac:dyDescent="0.25">
      <c r="A81" s="67">
        <v>0</v>
      </c>
      <c r="D81" s="35">
        <v>0</v>
      </c>
      <c r="E81" s="69"/>
      <c r="F81" s="35">
        <v>0</v>
      </c>
      <c r="G81" s="69"/>
      <c r="H81" s="35">
        <v>0</v>
      </c>
      <c r="I81" s="69"/>
      <c r="J81" s="35">
        <v>0</v>
      </c>
      <c r="K81" s="70"/>
      <c r="L81" s="35">
        <v>0</v>
      </c>
      <c r="M81" s="43"/>
      <c r="N81" s="35">
        <v>0</v>
      </c>
      <c r="O81"/>
      <c r="P81" s="44">
        <v>0</v>
      </c>
      <c r="Q81" s="44">
        <v>0</v>
      </c>
      <c r="R81" s="44">
        <v>0</v>
      </c>
      <c r="S81" s="44">
        <v>0</v>
      </c>
      <c r="T81" s="44">
        <v>0</v>
      </c>
      <c r="U81"/>
      <c r="V81" s="90">
        <v>0</v>
      </c>
      <c r="W81" s="90">
        <v>0</v>
      </c>
      <c r="X81" s="90">
        <v>0</v>
      </c>
      <c r="Y81" s="90">
        <v>0</v>
      </c>
      <c r="Z81" s="90">
        <v>0</v>
      </c>
    </row>
    <row r="82" spans="1:31" ht="15.75" x14ac:dyDescent="0.25">
      <c r="A82" s="92" t="s">
        <v>55</v>
      </c>
      <c r="B82" s="91"/>
      <c r="C82" s="91"/>
      <c r="D82" s="35">
        <v>0</v>
      </c>
      <c r="E82" s="69"/>
      <c r="F82" s="35">
        <v>0</v>
      </c>
      <c r="G82" s="69"/>
      <c r="H82" s="35">
        <v>0</v>
      </c>
      <c r="I82" s="69"/>
      <c r="J82" s="35">
        <v>0</v>
      </c>
      <c r="K82" s="70"/>
      <c r="L82" s="35">
        <v>0</v>
      </c>
      <c r="M82" s="43"/>
      <c r="N82" s="35">
        <v>0</v>
      </c>
      <c r="O82"/>
      <c r="P82" s="44">
        <v>0</v>
      </c>
      <c r="Q82" s="44">
        <v>0</v>
      </c>
      <c r="R82" s="44">
        <v>0</v>
      </c>
      <c r="S82" s="44">
        <v>0</v>
      </c>
      <c r="T82" s="44">
        <v>0</v>
      </c>
      <c r="U82"/>
      <c r="V82" s="90">
        <v>0</v>
      </c>
      <c r="W82" s="90">
        <v>0</v>
      </c>
      <c r="X82" s="90">
        <v>0</v>
      </c>
      <c r="Y82" s="90">
        <v>0</v>
      </c>
      <c r="Z82" s="90">
        <v>0</v>
      </c>
      <c r="AA82"/>
      <c r="AB82"/>
      <c r="AC82"/>
      <c r="AD82"/>
      <c r="AE82"/>
    </row>
    <row r="83" spans="1:31" ht="15.75" x14ac:dyDescent="0.25">
      <c r="A83" s="67" t="s">
        <v>56</v>
      </c>
      <c r="B83" s="91"/>
      <c r="C83" s="91"/>
      <c r="D83" s="35">
        <v>0</v>
      </c>
      <c r="E83" s="69"/>
      <c r="F83" s="35">
        <v>1500</v>
      </c>
      <c r="G83" s="69"/>
      <c r="H83" s="35">
        <v>1530</v>
      </c>
      <c r="I83" s="69"/>
      <c r="J83" s="35">
        <v>1560.6</v>
      </c>
      <c r="K83" s="70"/>
      <c r="L83" s="35">
        <v>1591.8119999999999</v>
      </c>
      <c r="M83" s="43"/>
      <c r="N83" s="35">
        <v>1623.64824</v>
      </c>
      <c r="O83"/>
      <c r="P83" s="44">
        <v>9.334719100173352E-4</v>
      </c>
      <c r="Q83" s="44">
        <v>9.2914595787462395E-4</v>
      </c>
      <c r="R83" s="44">
        <v>8.8416487616508569E-4</v>
      </c>
      <c r="S83" s="44">
        <v>8.8527261334923652E-4</v>
      </c>
      <c r="T83" s="44">
        <v>8.9009663102261442E-4</v>
      </c>
      <c r="U83"/>
      <c r="V83" s="90">
        <v>12</v>
      </c>
      <c r="W83" s="90">
        <v>10.551724137931034</v>
      </c>
      <c r="X83" s="90">
        <v>9.4581818181818171</v>
      </c>
      <c r="Y83" s="90">
        <v>9.6473454545454533</v>
      </c>
      <c r="Z83" s="90">
        <v>9.8402923636363635</v>
      </c>
      <c r="AA83"/>
      <c r="AB83"/>
      <c r="AC83"/>
      <c r="AD83"/>
      <c r="AE83"/>
    </row>
    <row r="84" spans="1:31" ht="15.75" x14ac:dyDescent="0.25">
      <c r="A84" s="67" t="s">
        <v>57</v>
      </c>
      <c r="B84" s="91"/>
      <c r="C84" s="91"/>
      <c r="D84" s="35">
        <v>0</v>
      </c>
      <c r="E84" s="69"/>
      <c r="F84" s="35">
        <v>14849.999999999998</v>
      </c>
      <c r="G84" s="69"/>
      <c r="H84" s="35">
        <v>15911.999999999998</v>
      </c>
      <c r="I84" s="69"/>
      <c r="J84" s="35">
        <v>17010.539999999997</v>
      </c>
      <c r="K84" s="70"/>
      <c r="L84" s="35">
        <v>17350.750799999998</v>
      </c>
      <c r="M84" s="43"/>
      <c r="N84" s="35">
        <v>17697.765815999999</v>
      </c>
      <c r="O84"/>
      <c r="P84" s="44">
        <v>9.2413719091716182E-3</v>
      </c>
      <c r="Q84" s="44">
        <v>9.6631179618960877E-3</v>
      </c>
      <c r="R84" s="44">
        <v>9.6373971501994317E-3</v>
      </c>
      <c r="S84" s="44">
        <v>9.649471485506678E-3</v>
      </c>
      <c r="T84" s="44">
        <v>9.7020532781464976E-3</v>
      </c>
      <c r="U84"/>
      <c r="V84" s="90">
        <v>118.79999999999998</v>
      </c>
      <c r="W84" s="90">
        <v>109.73793103448274</v>
      </c>
      <c r="X84" s="90">
        <v>103.0941818181818</v>
      </c>
      <c r="Y84" s="90">
        <v>105.15606545454544</v>
      </c>
      <c r="Z84" s="90">
        <v>107.25918676363636</v>
      </c>
      <c r="AA84"/>
      <c r="AB84"/>
      <c r="AC84"/>
      <c r="AD84"/>
      <c r="AE84"/>
    </row>
    <row r="85" spans="1:31" ht="15.75" x14ac:dyDescent="0.25">
      <c r="A85" s="67" t="s">
        <v>58</v>
      </c>
      <c r="B85" s="91"/>
      <c r="C85" s="91"/>
      <c r="D85" s="35">
        <v>0</v>
      </c>
      <c r="E85" s="69"/>
      <c r="F85" s="35">
        <v>0</v>
      </c>
      <c r="G85" s="69"/>
      <c r="H85" s="35">
        <v>0</v>
      </c>
      <c r="I85" s="69"/>
      <c r="J85" s="35">
        <v>0</v>
      </c>
      <c r="K85" s="70"/>
      <c r="L85" s="35">
        <v>0</v>
      </c>
      <c r="M85" s="43"/>
      <c r="N85" s="35">
        <v>0</v>
      </c>
      <c r="O85"/>
      <c r="P85" s="44">
        <v>0</v>
      </c>
      <c r="Q85" s="44">
        <v>0</v>
      </c>
      <c r="R85" s="44">
        <v>0</v>
      </c>
      <c r="S85" s="44">
        <v>0</v>
      </c>
      <c r="T85" s="44">
        <v>0</v>
      </c>
      <c r="U85"/>
      <c r="V85" s="90">
        <v>0</v>
      </c>
      <c r="W85" s="90">
        <v>0</v>
      </c>
      <c r="X85" s="90">
        <v>0</v>
      </c>
      <c r="Y85" s="90">
        <v>0</v>
      </c>
      <c r="Z85" s="90">
        <v>0</v>
      </c>
      <c r="AA85"/>
      <c r="AB85"/>
      <c r="AC85"/>
      <c r="AD85"/>
      <c r="AE85"/>
    </row>
    <row r="86" spans="1:31" ht="15.75" x14ac:dyDescent="0.25">
      <c r="A86" s="67" t="s">
        <v>59</v>
      </c>
      <c r="B86" s="91"/>
      <c r="C86" s="91"/>
      <c r="D86" s="35">
        <v>0</v>
      </c>
      <c r="E86" s="69"/>
      <c r="F86" s="35">
        <v>3250</v>
      </c>
      <c r="G86" s="69"/>
      <c r="H86" s="35">
        <v>3575</v>
      </c>
      <c r="I86" s="69"/>
      <c r="J86" s="35">
        <v>3900</v>
      </c>
      <c r="K86" s="70"/>
      <c r="L86" s="35">
        <v>3900</v>
      </c>
      <c r="M86" s="43"/>
      <c r="N86" s="35">
        <v>3900</v>
      </c>
      <c r="O86"/>
      <c r="P86" s="44">
        <v>2.0225224717042261E-3</v>
      </c>
      <c r="Q86" s="44">
        <v>2.1710436597397261E-3</v>
      </c>
      <c r="R86" s="44">
        <v>2.2095623587362772E-3</v>
      </c>
      <c r="S86" s="44">
        <v>2.1689516048767209E-3</v>
      </c>
      <c r="T86" s="44">
        <v>2.138010423358816E-3</v>
      </c>
      <c r="U86"/>
      <c r="V86" s="90">
        <v>26</v>
      </c>
      <c r="W86" s="90">
        <v>24.655172413793103</v>
      </c>
      <c r="X86" s="90">
        <v>23.636363636363637</v>
      </c>
      <c r="Y86" s="90">
        <v>23.636363636363637</v>
      </c>
      <c r="Z86" s="90">
        <v>23.636363636363637</v>
      </c>
      <c r="AA86"/>
      <c r="AB86"/>
      <c r="AC86"/>
      <c r="AD86"/>
      <c r="AE86"/>
    </row>
    <row r="87" spans="1:31" ht="15.75" x14ac:dyDescent="0.25">
      <c r="A87" s="67">
        <v>0</v>
      </c>
      <c r="B87" s="91"/>
      <c r="C87" s="91"/>
      <c r="D87" s="35">
        <v>0</v>
      </c>
      <c r="E87" s="69"/>
      <c r="F87" s="35">
        <v>0</v>
      </c>
      <c r="G87" s="69"/>
      <c r="H87" s="35">
        <v>0</v>
      </c>
      <c r="I87" s="69"/>
      <c r="J87" s="35">
        <v>0</v>
      </c>
      <c r="K87" s="70"/>
      <c r="L87" s="35">
        <v>0</v>
      </c>
      <c r="M87" s="43"/>
      <c r="N87" s="35">
        <v>0</v>
      </c>
      <c r="O87"/>
      <c r="P87" s="44">
        <v>0</v>
      </c>
      <c r="Q87" s="44">
        <v>0</v>
      </c>
      <c r="R87" s="44">
        <v>0</v>
      </c>
      <c r="S87" s="44">
        <v>0</v>
      </c>
      <c r="T87" s="44">
        <v>0</v>
      </c>
      <c r="U87"/>
      <c r="V87" s="90">
        <v>0</v>
      </c>
      <c r="W87" s="90">
        <v>0</v>
      </c>
      <c r="X87" s="90">
        <v>0</v>
      </c>
      <c r="Y87" s="90">
        <v>0</v>
      </c>
      <c r="Z87" s="90">
        <v>0</v>
      </c>
      <c r="AA87"/>
      <c r="AB87"/>
      <c r="AC87"/>
      <c r="AD87"/>
      <c r="AE87"/>
    </row>
    <row r="88" spans="1:31" ht="15.75" x14ac:dyDescent="0.25">
      <c r="A88" s="67">
        <v>0</v>
      </c>
      <c r="B88" s="91"/>
      <c r="C88" s="91"/>
      <c r="D88" s="35">
        <v>0</v>
      </c>
      <c r="E88" s="69"/>
      <c r="F88" s="35">
        <v>0</v>
      </c>
      <c r="G88" s="69"/>
      <c r="H88" s="35">
        <v>0</v>
      </c>
      <c r="I88" s="69"/>
      <c r="J88" s="35">
        <v>0</v>
      </c>
      <c r="K88" s="70"/>
      <c r="L88" s="35">
        <v>0</v>
      </c>
      <c r="M88" s="43"/>
      <c r="N88" s="35">
        <v>0</v>
      </c>
      <c r="O88"/>
      <c r="P88" s="44">
        <v>0</v>
      </c>
      <c r="Q88" s="44">
        <v>0</v>
      </c>
      <c r="R88" s="44">
        <v>0</v>
      </c>
      <c r="S88" s="44">
        <v>0</v>
      </c>
      <c r="T88" s="44">
        <v>0</v>
      </c>
      <c r="U88"/>
      <c r="V88" s="90">
        <v>0</v>
      </c>
      <c r="W88" s="90">
        <v>0</v>
      </c>
      <c r="X88" s="90">
        <v>0</v>
      </c>
      <c r="Y88" s="90">
        <v>0</v>
      </c>
      <c r="Z88" s="90">
        <v>0</v>
      </c>
      <c r="AA88"/>
      <c r="AB88"/>
      <c r="AC88"/>
      <c r="AD88"/>
      <c r="AE88"/>
    </row>
    <row r="89" spans="1:31" ht="15.75" x14ac:dyDescent="0.25">
      <c r="A89" s="67">
        <v>0</v>
      </c>
      <c r="B89" s="91"/>
      <c r="C89" s="91"/>
      <c r="D89" s="35">
        <v>0</v>
      </c>
      <c r="E89" s="69"/>
      <c r="F89" s="35">
        <v>0</v>
      </c>
      <c r="G89" s="69"/>
      <c r="H89" s="35">
        <v>0</v>
      </c>
      <c r="I89" s="69"/>
      <c r="J89" s="35">
        <v>0</v>
      </c>
      <c r="K89" s="70"/>
      <c r="L89" s="35">
        <v>0</v>
      </c>
      <c r="M89" s="43"/>
      <c r="N89" s="35">
        <v>0</v>
      </c>
      <c r="O89"/>
      <c r="P89" s="44">
        <v>0</v>
      </c>
      <c r="Q89" s="44">
        <v>0</v>
      </c>
      <c r="R89" s="44">
        <v>0</v>
      </c>
      <c r="S89" s="44">
        <v>0</v>
      </c>
      <c r="T89" s="44">
        <v>0</v>
      </c>
      <c r="U89"/>
      <c r="V89" s="90">
        <v>0</v>
      </c>
      <c r="W89" s="90">
        <v>0</v>
      </c>
      <c r="X89" s="90">
        <v>0</v>
      </c>
      <c r="Y89" s="90">
        <v>0</v>
      </c>
      <c r="Z89" s="90">
        <v>0</v>
      </c>
      <c r="AA89"/>
      <c r="AB89"/>
      <c r="AC89"/>
      <c r="AD89"/>
      <c r="AE89"/>
    </row>
    <row r="90" spans="1:31" ht="15.75" x14ac:dyDescent="0.25">
      <c r="A90" s="67">
        <v>0</v>
      </c>
      <c r="B90" s="91"/>
      <c r="C90" s="91"/>
      <c r="D90" s="35">
        <v>0</v>
      </c>
      <c r="E90" s="69"/>
      <c r="F90" s="35">
        <v>0</v>
      </c>
      <c r="G90" s="69"/>
      <c r="H90" s="35">
        <v>0</v>
      </c>
      <c r="I90" s="69"/>
      <c r="J90" s="35">
        <v>0</v>
      </c>
      <c r="K90" s="70"/>
      <c r="L90" s="35">
        <v>0</v>
      </c>
      <c r="M90" s="43"/>
      <c r="N90" s="35">
        <v>0</v>
      </c>
      <c r="O90"/>
      <c r="P90" s="44">
        <v>0</v>
      </c>
      <c r="Q90" s="44">
        <v>0</v>
      </c>
      <c r="R90" s="44">
        <v>0</v>
      </c>
      <c r="S90" s="44">
        <v>0</v>
      </c>
      <c r="T90" s="44">
        <v>0</v>
      </c>
      <c r="U90"/>
      <c r="V90" s="90">
        <v>0</v>
      </c>
      <c r="W90" s="90">
        <v>0</v>
      </c>
      <c r="X90" s="90">
        <v>0</v>
      </c>
      <c r="Y90" s="90">
        <v>0</v>
      </c>
      <c r="Z90" s="90">
        <v>0</v>
      </c>
      <c r="AA90"/>
      <c r="AB90"/>
      <c r="AC90"/>
      <c r="AD90"/>
      <c r="AE90"/>
    </row>
    <row r="91" spans="1:31" ht="16.5" thickBot="1" x14ac:dyDescent="0.3">
      <c r="B91" s="91"/>
      <c r="C91" s="91"/>
      <c r="D91" s="93"/>
      <c r="E91" s="69"/>
      <c r="F91" s="93"/>
      <c r="G91" s="69"/>
      <c r="H91" s="93"/>
      <c r="I91" s="69"/>
      <c r="J91" s="93"/>
      <c r="K91" s="70"/>
      <c r="L91" s="94"/>
      <c r="M91" s="43"/>
      <c r="N91" s="94"/>
      <c r="O91"/>
      <c r="P91" s="53"/>
      <c r="Q91" s="53"/>
      <c r="R91" s="53"/>
      <c r="S91" s="53"/>
      <c r="T91" s="53"/>
      <c r="U91"/>
      <c r="V91" s="37"/>
      <c r="W91" s="37"/>
      <c r="X91" s="37"/>
      <c r="Y91" s="37"/>
      <c r="Z91" s="37"/>
      <c r="AA91"/>
      <c r="AB91"/>
      <c r="AC91"/>
      <c r="AD91"/>
      <c r="AE91"/>
    </row>
    <row r="92" spans="1:31" ht="16.5" thickBot="1" x14ac:dyDescent="0.3">
      <c r="A92" s="95" t="s">
        <v>60</v>
      </c>
      <c r="B92" s="72"/>
      <c r="C92" s="72"/>
      <c r="D92" s="76">
        <v>33615</v>
      </c>
      <c r="E92" s="77"/>
      <c r="F92" s="76">
        <v>567699.125</v>
      </c>
      <c r="G92" s="77"/>
      <c r="H92" s="76">
        <v>611608.85750000004</v>
      </c>
      <c r="I92" s="77"/>
      <c r="J92" s="76">
        <v>657036.19965000008</v>
      </c>
      <c r="K92" s="78"/>
      <c r="L92" s="76">
        <v>670098.92364299984</v>
      </c>
      <c r="M92" s="58"/>
      <c r="N92" s="76">
        <v>683422.90211586002</v>
      </c>
      <c r="O92"/>
      <c r="P92" s="96">
        <v>0.35328745768594666</v>
      </c>
      <c r="Q92" s="96">
        <v>0.37142084820028876</v>
      </c>
      <c r="R92" s="96">
        <v>0.3722467833522497</v>
      </c>
      <c r="S92" s="96">
        <v>0.37266977842606347</v>
      </c>
      <c r="T92" s="96">
        <v>0.37465776622713864</v>
      </c>
      <c r="U92"/>
      <c r="V92" s="97">
        <v>4541.5930000000008</v>
      </c>
      <c r="W92" s="97">
        <v>4217.9921206896552</v>
      </c>
      <c r="X92" s="97">
        <v>3982.037573636364</v>
      </c>
      <c r="Y92" s="97">
        <v>4061.2055978363633</v>
      </c>
      <c r="Z92" s="97">
        <v>4141.9569825203635</v>
      </c>
      <c r="AA92"/>
      <c r="AB92"/>
      <c r="AC92"/>
      <c r="AD92"/>
      <c r="AE92"/>
    </row>
    <row r="93" spans="1:31" ht="16.5" thickBot="1" x14ac:dyDescent="0.3">
      <c r="A93" s="80"/>
      <c r="B93" s="68"/>
      <c r="C93" s="68"/>
      <c r="D93" s="37"/>
      <c r="E93" s="37"/>
      <c r="F93" s="37"/>
      <c r="G93" s="37"/>
      <c r="H93" s="37"/>
      <c r="I93" s="37"/>
      <c r="J93" s="37"/>
      <c r="K93" s="38"/>
      <c r="L93" s="37"/>
      <c r="M93" s="38"/>
      <c r="N93" s="37"/>
      <c r="P93" s="53"/>
      <c r="Q93" s="53"/>
      <c r="R93" s="53"/>
      <c r="S93" s="53"/>
      <c r="T93" s="53"/>
      <c r="V93" s="37"/>
      <c r="W93" s="37"/>
      <c r="X93" s="37"/>
      <c r="Y93" s="37"/>
      <c r="Z93" s="37"/>
      <c r="AA93"/>
      <c r="AB93"/>
      <c r="AC93"/>
      <c r="AD93"/>
      <c r="AE93"/>
    </row>
    <row r="94" spans="1:31" ht="18.75" thickBot="1" x14ac:dyDescent="0.3">
      <c r="A94" s="64" t="s">
        <v>61</v>
      </c>
      <c r="B94" s="85"/>
      <c r="C94" s="85"/>
      <c r="D94" s="89"/>
      <c r="E94" s="69"/>
      <c r="F94" s="89"/>
      <c r="G94" s="69"/>
      <c r="H94" s="89"/>
      <c r="I94" s="69"/>
      <c r="J94" s="89"/>
      <c r="K94" s="70"/>
      <c r="L94" s="52"/>
      <c r="M94" s="43"/>
      <c r="N94" s="52"/>
      <c r="O94"/>
      <c r="P94" s="53"/>
      <c r="Q94" s="53"/>
      <c r="R94" s="53"/>
      <c r="S94" s="53"/>
      <c r="T94" s="53"/>
      <c r="U94"/>
      <c r="V94" s="37"/>
      <c r="W94" s="37"/>
      <c r="X94" s="37"/>
      <c r="Y94" s="37"/>
      <c r="Z94" s="37"/>
      <c r="AA94"/>
      <c r="AB94"/>
      <c r="AC94"/>
      <c r="AD94"/>
      <c r="AE94"/>
    </row>
    <row r="95" spans="1:31" ht="15.75" x14ac:dyDescent="0.25">
      <c r="A95" s="67" t="s">
        <v>62</v>
      </c>
      <c r="B95" s="68"/>
      <c r="C95" s="68"/>
      <c r="D95" s="35">
        <v>0</v>
      </c>
      <c r="E95" s="69"/>
      <c r="F95" s="35">
        <v>1979.9999999999998</v>
      </c>
      <c r="G95" s="69"/>
      <c r="H95" s="35">
        <v>2121.5999999999995</v>
      </c>
      <c r="I95" s="69"/>
      <c r="J95" s="35">
        <v>2268.0719999999997</v>
      </c>
      <c r="K95" s="70"/>
      <c r="L95" s="35">
        <v>2313.4334399999993</v>
      </c>
      <c r="M95" s="43"/>
      <c r="N95" s="35">
        <v>2359.7021087999997</v>
      </c>
      <c r="O95"/>
      <c r="P95" s="44">
        <v>1.2321829212228823E-3</v>
      </c>
      <c r="Q95" s="44">
        <v>1.2884157282528116E-3</v>
      </c>
      <c r="R95" s="44">
        <v>1.2849862866932576E-3</v>
      </c>
      <c r="S95" s="44">
        <v>1.2865961980675568E-3</v>
      </c>
      <c r="T95" s="44">
        <v>1.2936071037528661E-3</v>
      </c>
      <c r="U95"/>
      <c r="V95" s="90">
        <v>15.839999999999998</v>
      </c>
      <c r="W95" s="90">
        <v>14.63172413793103</v>
      </c>
      <c r="X95" s="90">
        <v>13.745890909090907</v>
      </c>
      <c r="Y95" s="90">
        <v>14.020808727272723</v>
      </c>
      <c r="Z95" s="90">
        <v>14.301224901818181</v>
      </c>
      <c r="AA95"/>
      <c r="AB95"/>
      <c r="AC95"/>
      <c r="AD95"/>
      <c r="AE95"/>
    </row>
    <row r="96" spans="1:31" ht="15.75" x14ac:dyDescent="0.25">
      <c r="A96" s="67" t="s">
        <v>35</v>
      </c>
      <c r="B96" s="72"/>
      <c r="C96" s="72"/>
      <c r="D96" s="35">
        <v>9899.9999999999982</v>
      </c>
      <c r="E96" s="69"/>
      <c r="F96" s="35">
        <v>500</v>
      </c>
      <c r="G96" s="69"/>
      <c r="H96" s="35">
        <v>500</v>
      </c>
      <c r="I96" s="69"/>
      <c r="J96" s="35">
        <v>0</v>
      </c>
      <c r="K96" s="70"/>
      <c r="L96" s="35">
        <v>0</v>
      </c>
      <c r="M96" s="43"/>
      <c r="N96" s="35">
        <v>0</v>
      </c>
      <c r="O96"/>
      <c r="P96" s="44">
        <v>3.1115730333911175E-4</v>
      </c>
      <c r="Q96" s="44">
        <v>3.0364246989366794E-4</v>
      </c>
      <c r="R96" s="44">
        <v>0</v>
      </c>
      <c r="S96" s="44">
        <v>0</v>
      </c>
      <c r="T96" s="44">
        <v>0</v>
      </c>
      <c r="U96"/>
      <c r="V96" s="90">
        <v>4</v>
      </c>
      <c r="W96" s="90">
        <v>3.4482758620689653</v>
      </c>
      <c r="X96" s="90">
        <v>0</v>
      </c>
      <c r="Y96" s="90">
        <v>0</v>
      </c>
      <c r="Z96" s="90">
        <v>0</v>
      </c>
      <c r="AA96"/>
      <c r="AB96"/>
      <c r="AC96"/>
      <c r="AD96"/>
      <c r="AE96"/>
    </row>
    <row r="97" spans="1:31" ht="15.75" x14ac:dyDescent="0.25">
      <c r="A97" s="67" t="s">
        <v>63</v>
      </c>
      <c r="B97" s="72"/>
      <c r="C97" s="72"/>
      <c r="D97" s="35">
        <v>0</v>
      </c>
      <c r="E97" s="69"/>
      <c r="F97" s="35">
        <v>20000</v>
      </c>
      <c r="G97" s="69"/>
      <c r="H97" s="35">
        <v>20400</v>
      </c>
      <c r="I97" s="69"/>
      <c r="J97" s="35">
        <v>20808</v>
      </c>
      <c r="K97" s="70"/>
      <c r="L97" s="35">
        <v>21224.16</v>
      </c>
      <c r="M97" s="43"/>
      <c r="N97" s="35">
        <v>21648.643199999999</v>
      </c>
      <c r="O97"/>
      <c r="P97" s="44">
        <v>1.244629213356447E-2</v>
      </c>
      <c r="Q97" s="44">
        <v>1.2388612771661653E-2</v>
      </c>
      <c r="R97" s="44">
        <v>1.1788865015534476E-2</v>
      </c>
      <c r="S97" s="44">
        <v>1.1803634844656487E-2</v>
      </c>
      <c r="T97" s="44">
        <v>1.1867955080301525E-2</v>
      </c>
      <c r="U97"/>
      <c r="V97" s="90">
        <v>160</v>
      </c>
      <c r="W97" s="90">
        <v>140.68965517241378</v>
      </c>
      <c r="X97" s="90">
        <v>126.10909090909091</v>
      </c>
      <c r="Y97" s="90">
        <v>128.63127272727272</v>
      </c>
      <c r="Z97" s="90">
        <v>131.20389818181818</v>
      </c>
      <c r="AA97"/>
      <c r="AB97"/>
      <c r="AC97"/>
      <c r="AD97"/>
      <c r="AE97"/>
    </row>
    <row r="98" spans="1:31" ht="15.75" x14ac:dyDescent="0.25">
      <c r="A98" s="67" t="s">
        <v>64</v>
      </c>
      <c r="B98" s="72"/>
      <c r="C98" s="72"/>
      <c r="D98" s="35">
        <v>0</v>
      </c>
      <c r="E98" s="69"/>
      <c r="F98" s="35">
        <v>9899.9999999999982</v>
      </c>
      <c r="G98" s="69"/>
      <c r="H98" s="35">
        <v>500</v>
      </c>
      <c r="I98" s="69"/>
      <c r="J98" s="35">
        <v>500</v>
      </c>
      <c r="K98" s="70"/>
      <c r="L98" s="35">
        <v>0</v>
      </c>
      <c r="M98" s="43"/>
      <c r="N98" s="35">
        <v>0</v>
      </c>
      <c r="O98"/>
      <c r="P98" s="44">
        <v>6.1609146061144112E-3</v>
      </c>
      <c r="Q98" s="44">
        <v>3.0364246989366794E-4</v>
      </c>
      <c r="R98" s="44">
        <v>2.8327722547900989E-4</v>
      </c>
      <c r="S98" s="44">
        <v>0</v>
      </c>
      <c r="T98" s="44">
        <v>0</v>
      </c>
      <c r="U98"/>
      <c r="V98" s="90">
        <v>79.199999999999989</v>
      </c>
      <c r="W98" s="90">
        <v>3.4482758620689653</v>
      </c>
      <c r="X98" s="90">
        <v>3.0303030303030303</v>
      </c>
      <c r="Y98" s="90">
        <v>0</v>
      </c>
      <c r="Z98" s="90">
        <v>0</v>
      </c>
      <c r="AA98"/>
      <c r="AB98"/>
      <c r="AC98"/>
      <c r="AD98"/>
      <c r="AE98"/>
    </row>
    <row r="99" spans="1:31" ht="15.75" x14ac:dyDescent="0.25">
      <c r="A99" s="67" t="s">
        <v>65</v>
      </c>
      <c r="B99" s="72"/>
      <c r="C99" s="72"/>
      <c r="D99" s="35">
        <v>0</v>
      </c>
      <c r="E99" s="69"/>
      <c r="F99" s="35">
        <v>4062.5</v>
      </c>
      <c r="G99" s="69"/>
      <c r="H99" s="35">
        <v>4712.5</v>
      </c>
      <c r="I99" s="69"/>
      <c r="J99" s="35">
        <v>5362.5</v>
      </c>
      <c r="K99" s="70"/>
      <c r="L99" s="35">
        <v>5362.5</v>
      </c>
      <c r="M99" s="43"/>
      <c r="N99" s="35">
        <v>5362.5</v>
      </c>
      <c r="O99"/>
      <c r="P99" s="44">
        <v>2.5281530896302828E-3</v>
      </c>
      <c r="Q99" s="44">
        <v>2.8618302787478205E-3</v>
      </c>
      <c r="R99" s="44">
        <v>3.0381482432623812E-3</v>
      </c>
      <c r="S99" s="44">
        <v>2.9823084567054911E-3</v>
      </c>
      <c r="T99" s="44">
        <v>2.939764332118372E-3</v>
      </c>
      <c r="U99"/>
      <c r="V99" s="90">
        <v>32.5</v>
      </c>
      <c r="W99" s="90">
        <v>32.5</v>
      </c>
      <c r="X99" s="90">
        <v>32.5</v>
      </c>
      <c r="Y99" s="90">
        <v>32.5</v>
      </c>
      <c r="Z99" s="90">
        <v>32.5</v>
      </c>
      <c r="AA99"/>
      <c r="AB99"/>
      <c r="AC99"/>
      <c r="AD99"/>
      <c r="AE99"/>
    </row>
    <row r="100" spans="1:31" ht="15.75" x14ac:dyDescent="0.25">
      <c r="A100" s="67" t="s">
        <v>66</v>
      </c>
      <c r="B100" s="72"/>
      <c r="C100" s="72"/>
      <c r="D100" s="35">
        <v>0</v>
      </c>
      <c r="E100" s="69"/>
      <c r="F100" s="35">
        <v>4062.5</v>
      </c>
      <c r="G100" s="69"/>
      <c r="H100" s="35">
        <v>4712.5</v>
      </c>
      <c r="I100" s="69"/>
      <c r="J100" s="35">
        <v>5362.5</v>
      </c>
      <c r="K100" s="70"/>
      <c r="L100" s="35">
        <v>5362.5</v>
      </c>
      <c r="M100" s="43"/>
      <c r="N100" s="35">
        <v>5362.5</v>
      </c>
      <c r="O100"/>
      <c r="P100" s="44">
        <v>2.5281530896302828E-3</v>
      </c>
      <c r="Q100" s="44">
        <v>2.8618302787478205E-3</v>
      </c>
      <c r="R100" s="44">
        <v>3.0381482432623812E-3</v>
      </c>
      <c r="S100" s="44">
        <v>2.9823084567054911E-3</v>
      </c>
      <c r="T100" s="44">
        <v>2.939764332118372E-3</v>
      </c>
      <c r="U100"/>
      <c r="V100" s="90">
        <v>32.5</v>
      </c>
      <c r="W100" s="90">
        <v>32.5</v>
      </c>
      <c r="X100" s="90">
        <v>32.5</v>
      </c>
      <c r="Y100" s="90">
        <v>32.5</v>
      </c>
      <c r="Z100" s="90">
        <v>32.5</v>
      </c>
      <c r="AA100"/>
      <c r="AB100"/>
      <c r="AC100"/>
      <c r="AD100"/>
      <c r="AE100"/>
    </row>
    <row r="101" spans="1:31" ht="15.75" x14ac:dyDescent="0.25">
      <c r="A101" s="67" t="s">
        <v>67</v>
      </c>
      <c r="B101" s="72"/>
      <c r="C101" s="72"/>
      <c r="D101" s="35">
        <v>0</v>
      </c>
      <c r="E101" s="69"/>
      <c r="F101" s="35">
        <v>2059.1999999999998</v>
      </c>
      <c r="G101" s="69"/>
      <c r="H101" s="35">
        <v>2206.4639999999999</v>
      </c>
      <c r="I101" s="69"/>
      <c r="J101" s="35">
        <v>2358.7948799999999</v>
      </c>
      <c r="K101" s="70"/>
      <c r="L101" s="35">
        <v>2405.9707775999996</v>
      </c>
      <c r="M101" s="43"/>
      <c r="N101" s="35">
        <v>2454.0901931519998</v>
      </c>
      <c r="O101"/>
      <c r="P101" s="44">
        <v>1.2814702380717978E-3</v>
      </c>
      <c r="Q101" s="44">
        <v>1.3399523573829242E-3</v>
      </c>
      <c r="R101" s="44">
        <v>1.3363857381609881E-3</v>
      </c>
      <c r="S101" s="44">
        <v>1.3380600459902592E-3</v>
      </c>
      <c r="T101" s="44">
        <v>1.3453513879029808E-3</v>
      </c>
      <c r="U101"/>
      <c r="V101" s="90">
        <v>16.473599999999998</v>
      </c>
      <c r="W101" s="90">
        <v>15.216993103448276</v>
      </c>
      <c r="X101" s="90">
        <v>14.295726545454546</v>
      </c>
      <c r="Y101" s="90">
        <v>14.581641076363633</v>
      </c>
      <c r="Z101" s="90">
        <v>14.873273897890908</v>
      </c>
      <c r="AA101"/>
      <c r="AB101"/>
      <c r="AC101"/>
      <c r="AD101"/>
      <c r="AE101"/>
    </row>
    <row r="102" spans="1:31" ht="15.75" x14ac:dyDescent="0.25">
      <c r="A102" s="67" t="s">
        <v>68</v>
      </c>
      <c r="B102" s="72"/>
      <c r="C102" s="72"/>
      <c r="D102" s="35">
        <v>0</v>
      </c>
      <c r="E102" s="69"/>
      <c r="F102" s="35">
        <v>3125</v>
      </c>
      <c r="G102" s="69"/>
      <c r="H102" s="35">
        <v>3697.5</v>
      </c>
      <c r="I102" s="69"/>
      <c r="J102" s="35">
        <v>4291.6499999999996</v>
      </c>
      <c r="K102" s="70"/>
      <c r="L102" s="35">
        <v>4377.4829999999993</v>
      </c>
      <c r="M102" s="43"/>
      <c r="N102" s="35">
        <v>4465.0326599999999</v>
      </c>
      <c r="O102"/>
      <c r="P102" s="44">
        <v>1.9447331458694484E-3</v>
      </c>
      <c r="Q102" s="44">
        <v>2.2454360648636747E-3</v>
      </c>
      <c r="R102" s="44">
        <v>2.4314534094539856E-3</v>
      </c>
      <c r="S102" s="44">
        <v>2.4344996867104E-3</v>
      </c>
      <c r="T102" s="44">
        <v>2.4477657353121898E-3</v>
      </c>
      <c r="U102"/>
      <c r="V102" s="90">
        <v>25</v>
      </c>
      <c r="W102" s="90">
        <v>25.5</v>
      </c>
      <c r="X102" s="90">
        <v>26.009999999999998</v>
      </c>
      <c r="Y102" s="90">
        <v>26.530199999999997</v>
      </c>
      <c r="Z102" s="90">
        <v>27.060803999999997</v>
      </c>
      <c r="AA102"/>
      <c r="AB102"/>
      <c r="AC102"/>
      <c r="AD102"/>
      <c r="AE102"/>
    </row>
    <row r="103" spans="1:31" ht="15.75" x14ac:dyDescent="0.25">
      <c r="A103" s="67" t="s">
        <v>69</v>
      </c>
      <c r="B103" s="72"/>
      <c r="C103" s="72"/>
      <c r="D103" s="35">
        <v>0</v>
      </c>
      <c r="E103" s="69"/>
      <c r="F103" s="35">
        <v>1500</v>
      </c>
      <c r="G103" s="69"/>
      <c r="H103" s="35">
        <v>1530</v>
      </c>
      <c r="I103" s="69"/>
      <c r="J103" s="35">
        <v>1560.6</v>
      </c>
      <c r="K103" s="70"/>
      <c r="L103" s="35">
        <v>1591.8119999999999</v>
      </c>
      <c r="M103" s="43"/>
      <c r="N103" s="35">
        <v>1623.64824</v>
      </c>
      <c r="O103"/>
      <c r="P103" s="44">
        <v>9.334719100173352E-4</v>
      </c>
      <c r="Q103" s="44">
        <v>9.2914595787462395E-4</v>
      </c>
      <c r="R103" s="44">
        <v>8.8416487616508569E-4</v>
      </c>
      <c r="S103" s="44">
        <v>8.8527261334923652E-4</v>
      </c>
      <c r="T103" s="44">
        <v>8.9009663102261442E-4</v>
      </c>
      <c r="U103"/>
      <c r="V103" s="90">
        <v>12</v>
      </c>
      <c r="W103" s="90">
        <v>10.551724137931034</v>
      </c>
      <c r="X103" s="90">
        <v>9.4581818181818171</v>
      </c>
      <c r="Y103" s="90">
        <v>9.6473454545454533</v>
      </c>
      <c r="Z103" s="90">
        <v>9.8402923636363635</v>
      </c>
      <c r="AA103"/>
      <c r="AB103"/>
      <c r="AC103"/>
      <c r="AD103"/>
      <c r="AE103"/>
    </row>
    <row r="104" spans="1:31" ht="15.75" x14ac:dyDescent="0.25">
      <c r="A104" s="67" t="s">
        <v>70</v>
      </c>
      <c r="B104" s="72"/>
      <c r="C104" s="72"/>
      <c r="D104" s="35">
        <v>5000</v>
      </c>
      <c r="E104" s="69"/>
      <c r="F104" s="35">
        <v>5000</v>
      </c>
      <c r="G104" s="69"/>
      <c r="H104" s="35">
        <v>5100</v>
      </c>
      <c r="I104" s="69"/>
      <c r="J104" s="35">
        <v>5202</v>
      </c>
      <c r="K104" s="70"/>
      <c r="L104" s="35">
        <v>5306.04</v>
      </c>
      <c r="M104" s="43"/>
      <c r="N104" s="35">
        <v>5412.1607999999997</v>
      </c>
      <c r="O104"/>
      <c r="P104" s="44">
        <v>3.1115730333911174E-3</v>
      </c>
      <c r="Q104" s="44">
        <v>3.0971531929154133E-3</v>
      </c>
      <c r="R104" s="44">
        <v>2.9472162538836189E-3</v>
      </c>
      <c r="S104" s="44">
        <v>2.9509087111641219E-3</v>
      </c>
      <c r="T104" s="44">
        <v>2.9669887700753813E-3</v>
      </c>
      <c r="U104"/>
      <c r="V104" s="90">
        <v>40</v>
      </c>
      <c r="W104" s="90">
        <v>35.172413793103445</v>
      </c>
      <c r="X104" s="90">
        <v>31.527272727272727</v>
      </c>
      <c r="Y104" s="90">
        <v>32.157818181818179</v>
      </c>
      <c r="Z104" s="90">
        <v>32.800974545454544</v>
      </c>
      <c r="AA104"/>
      <c r="AB104"/>
      <c r="AC104"/>
      <c r="AD104"/>
      <c r="AE104"/>
    </row>
    <row r="105" spans="1:31" ht="15.75" x14ac:dyDescent="0.25">
      <c r="A105" s="67" t="s">
        <v>71</v>
      </c>
      <c r="B105" s="72"/>
      <c r="C105" s="72"/>
      <c r="D105" s="35">
        <v>0</v>
      </c>
      <c r="E105" s="69"/>
      <c r="F105" s="35">
        <v>791.99999999999989</v>
      </c>
      <c r="G105" s="69"/>
      <c r="H105" s="35">
        <v>848.63999999999987</v>
      </c>
      <c r="I105" s="69"/>
      <c r="J105" s="35">
        <v>907.22879999999986</v>
      </c>
      <c r="K105" s="70"/>
      <c r="L105" s="35">
        <v>925.37337599999978</v>
      </c>
      <c r="M105" s="43"/>
      <c r="N105" s="35">
        <v>943.88084351999987</v>
      </c>
      <c r="O105"/>
      <c r="P105" s="44">
        <v>4.9287316848915298E-4</v>
      </c>
      <c r="Q105" s="44">
        <v>5.1536629130112467E-4</v>
      </c>
      <c r="R105" s="44">
        <v>5.1399451467730309E-4</v>
      </c>
      <c r="S105" s="44">
        <v>5.1463847922702274E-4</v>
      </c>
      <c r="T105" s="44">
        <v>5.1744284150114644E-4</v>
      </c>
      <c r="U105"/>
      <c r="V105" s="90">
        <v>6.3359999999999994</v>
      </c>
      <c r="W105" s="90">
        <v>5.852689655172413</v>
      </c>
      <c r="X105" s="90">
        <v>5.498356363636363</v>
      </c>
      <c r="Y105" s="90">
        <v>5.6083234909090898</v>
      </c>
      <c r="Z105" s="90">
        <v>5.7204899607272717</v>
      </c>
      <c r="AA105"/>
      <c r="AB105"/>
      <c r="AC105"/>
      <c r="AD105"/>
      <c r="AE105"/>
    </row>
    <row r="106" spans="1:31" ht="15.75" x14ac:dyDescent="0.25">
      <c r="A106" s="67" t="s">
        <v>72</v>
      </c>
      <c r="B106" s="72"/>
      <c r="C106" s="72"/>
      <c r="D106" s="35">
        <v>30000</v>
      </c>
      <c r="E106" s="69"/>
      <c r="F106" s="35">
        <v>10000</v>
      </c>
      <c r="G106" s="69"/>
      <c r="H106" s="35">
        <v>5000</v>
      </c>
      <c r="I106" s="69"/>
      <c r="J106" s="35">
        <v>5000</v>
      </c>
      <c r="K106" s="70"/>
      <c r="L106" s="35">
        <v>5000</v>
      </c>
      <c r="M106" s="43"/>
      <c r="N106" s="35">
        <v>5000</v>
      </c>
      <c r="O106"/>
      <c r="P106" s="44">
        <v>6.2231460667822348E-3</v>
      </c>
      <c r="Q106" s="44">
        <v>3.0364246989366796E-3</v>
      </c>
      <c r="R106" s="44">
        <v>2.8327722547900991E-3</v>
      </c>
      <c r="S106" s="44">
        <v>2.7807071857393856E-3</v>
      </c>
      <c r="T106" s="44">
        <v>2.7410390043061741E-3</v>
      </c>
      <c r="U106"/>
      <c r="V106" s="90">
        <v>80</v>
      </c>
      <c r="W106" s="90">
        <v>34.482758620689658</v>
      </c>
      <c r="X106" s="90">
        <v>30.303030303030305</v>
      </c>
      <c r="Y106" s="90">
        <v>30.303030303030305</v>
      </c>
      <c r="Z106" s="90">
        <v>30.303030303030305</v>
      </c>
      <c r="AA106"/>
      <c r="AB106"/>
      <c r="AC106"/>
      <c r="AD106"/>
      <c r="AE106"/>
    </row>
    <row r="107" spans="1:31" ht="15.75" x14ac:dyDescent="0.25">
      <c r="A107" s="67">
        <v>0</v>
      </c>
      <c r="B107" s="72"/>
      <c r="C107" s="72"/>
      <c r="D107" s="35">
        <v>0</v>
      </c>
      <c r="E107" s="69"/>
      <c r="F107" s="35">
        <v>0</v>
      </c>
      <c r="G107" s="69"/>
      <c r="H107" s="35">
        <v>0</v>
      </c>
      <c r="I107" s="69"/>
      <c r="J107" s="35">
        <v>0</v>
      </c>
      <c r="K107" s="70"/>
      <c r="L107" s="35">
        <v>0</v>
      </c>
      <c r="M107" s="43"/>
      <c r="N107" s="35">
        <v>0</v>
      </c>
      <c r="O107"/>
      <c r="P107" s="44">
        <v>0</v>
      </c>
      <c r="Q107" s="44">
        <v>0</v>
      </c>
      <c r="R107" s="44">
        <v>0</v>
      </c>
      <c r="S107" s="44">
        <v>0</v>
      </c>
      <c r="T107" s="44">
        <v>0</v>
      </c>
      <c r="U107"/>
      <c r="V107" s="90">
        <v>0</v>
      </c>
      <c r="W107" s="90">
        <v>0</v>
      </c>
      <c r="X107" s="90">
        <v>0</v>
      </c>
      <c r="Y107" s="90">
        <v>0</v>
      </c>
      <c r="Z107" s="90">
        <v>0</v>
      </c>
      <c r="AA107"/>
      <c r="AB107"/>
      <c r="AC107"/>
      <c r="AD107"/>
      <c r="AE107"/>
    </row>
    <row r="108" spans="1:31" ht="15.75" x14ac:dyDescent="0.25">
      <c r="A108" s="67">
        <v>0</v>
      </c>
      <c r="B108" s="98"/>
      <c r="C108" s="98"/>
      <c r="D108" s="35">
        <v>0</v>
      </c>
      <c r="E108" s="69"/>
      <c r="F108" s="35">
        <v>0</v>
      </c>
      <c r="G108" s="69"/>
      <c r="H108" s="35">
        <v>0</v>
      </c>
      <c r="I108" s="69"/>
      <c r="J108" s="35">
        <v>0</v>
      </c>
      <c r="K108" s="70"/>
      <c r="L108" s="35">
        <v>0</v>
      </c>
      <c r="M108" s="43"/>
      <c r="N108" s="35">
        <v>0</v>
      </c>
      <c r="O108"/>
      <c r="P108" s="44">
        <v>0</v>
      </c>
      <c r="Q108" s="44">
        <v>0</v>
      </c>
      <c r="R108" s="44">
        <v>0</v>
      </c>
      <c r="S108" s="44">
        <v>0</v>
      </c>
      <c r="T108" s="44">
        <v>0</v>
      </c>
      <c r="U108"/>
      <c r="V108" s="90">
        <v>0</v>
      </c>
      <c r="W108" s="90">
        <v>0</v>
      </c>
      <c r="X108" s="90">
        <v>0</v>
      </c>
      <c r="Y108" s="90">
        <v>0</v>
      </c>
      <c r="Z108" s="90">
        <v>0</v>
      </c>
      <c r="AA108"/>
      <c r="AB108"/>
      <c r="AC108"/>
      <c r="AD108"/>
      <c r="AE108"/>
    </row>
    <row r="109" spans="1:31" ht="15.75" x14ac:dyDescent="0.25">
      <c r="A109" s="67">
        <v>0</v>
      </c>
      <c r="B109" s="98"/>
      <c r="C109" s="98"/>
      <c r="D109" s="35">
        <v>0</v>
      </c>
      <c r="E109" s="69"/>
      <c r="F109" s="35">
        <v>0</v>
      </c>
      <c r="G109" s="69"/>
      <c r="H109" s="35">
        <v>0</v>
      </c>
      <c r="I109" s="69"/>
      <c r="J109" s="35">
        <v>0</v>
      </c>
      <c r="K109" s="70"/>
      <c r="L109" s="35">
        <v>0</v>
      </c>
      <c r="M109" s="43"/>
      <c r="N109" s="35">
        <v>0</v>
      </c>
      <c r="O109"/>
      <c r="P109" s="44">
        <v>0</v>
      </c>
      <c r="Q109" s="44">
        <v>0</v>
      </c>
      <c r="R109" s="44">
        <v>0</v>
      </c>
      <c r="S109" s="44">
        <v>0</v>
      </c>
      <c r="T109" s="44">
        <v>0</v>
      </c>
      <c r="U109"/>
      <c r="V109" s="90">
        <v>0</v>
      </c>
      <c r="W109" s="90">
        <v>0</v>
      </c>
      <c r="X109" s="90">
        <v>0</v>
      </c>
      <c r="Y109" s="90">
        <v>0</v>
      </c>
      <c r="Z109" s="90">
        <v>0</v>
      </c>
      <c r="AA109"/>
      <c r="AB109"/>
      <c r="AC109"/>
      <c r="AD109"/>
      <c r="AE109"/>
    </row>
    <row r="110" spans="1:31" ht="15.75" x14ac:dyDescent="0.25">
      <c r="A110" s="67">
        <v>0</v>
      </c>
      <c r="B110" s="98"/>
      <c r="C110" s="98"/>
      <c r="D110" s="35">
        <v>0</v>
      </c>
      <c r="E110" s="69"/>
      <c r="F110" s="35">
        <v>0</v>
      </c>
      <c r="G110" s="69"/>
      <c r="H110" s="35">
        <v>0</v>
      </c>
      <c r="I110" s="69"/>
      <c r="J110" s="35">
        <v>0</v>
      </c>
      <c r="K110" s="70"/>
      <c r="L110" s="35">
        <v>0</v>
      </c>
      <c r="M110" s="43"/>
      <c r="N110" s="35">
        <v>0</v>
      </c>
      <c r="O110"/>
      <c r="P110" s="44">
        <v>0</v>
      </c>
      <c r="Q110" s="44">
        <v>0</v>
      </c>
      <c r="R110" s="44">
        <v>0</v>
      </c>
      <c r="S110" s="44">
        <v>0</v>
      </c>
      <c r="T110" s="44">
        <v>0</v>
      </c>
      <c r="U110"/>
      <c r="V110" s="90">
        <v>0</v>
      </c>
      <c r="W110" s="90">
        <v>0</v>
      </c>
      <c r="X110" s="90">
        <v>0</v>
      </c>
      <c r="Y110" s="90">
        <v>0</v>
      </c>
      <c r="Z110" s="90">
        <v>0</v>
      </c>
      <c r="AA110"/>
      <c r="AB110"/>
      <c r="AC110"/>
      <c r="AD110"/>
      <c r="AE110"/>
    </row>
    <row r="111" spans="1:31" ht="15.75" x14ac:dyDescent="0.25">
      <c r="A111" s="67">
        <v>0</v>
      </c>
      <c r="B111" s="98"/>
      <c r="C111" s="98"/>
      <c r="D111" s="35">
        <v>0</v>
      </c>
      <c r="E111" s="69"/>
      <c r="F111" s="35">
        <v>0</v>
      </c>
      <c r="G111" s="69"/>
      <c r="H111" s="35">
        <v>0</v>
      </c>
      <c r="I111" s="69"/>
      <c r="J111" s="35">
        <v>0</v>
      </c>
      <c r="K111" s="70"/>
      <c r="L111" s="35">
        <v>0</v>
      </c>
      <c r="M111" s="43"/>
      <c r="N111" s="35">
        <v>0</v>
      </c>
      <c r="O111"/>
      <c r="P111" s="44">
        <v>0</v>
      </c>
      <c r="Q111" s="44">
        <v>0</v>
      </c>
      <c r="R111" s="44">
        <v>0</v>
      </c>
      <c r="S111" s="44">
        <v>0</v>
      </c>
      <c r="T111" s="44">
        <v>0</v>
      </c>
      <c r="U111"/>
      <c r="V111" s="90">
        <v>0</v>
      </c>
      <c r="W111" s="90">
        <v>0</v>
      </c>
      <c r="X111" s="90">
        <v>0</v>
      </c>
      <c r="Y111" s="90">
        <v>0</v>
      </c>
      <c r="Z111" s="90">
        <v>0</v>
      </c>
      <c r="AA111"/>
      <c r="AB111"/>
      <c r="AC111"/>
      <c r="AD111"/>
      <c r="AE111"/>
    </row>
    <row r="112" spans="1:31" ht="15.75" x14ac:dyDescent="0.25">
      <c r="A112" s="67">
        <v>0</v>
      </c>
      <c r="B112" s="98"/>
      <c r="C112" s="98"/>
      <c r="D112" s="35">
        <v>0</v>
      </c>
      <c r="E112" s="69"/>
      <c r="F112" s="35">
        <v>0</v>
      </c>
      <c r="G112" s="69"/>
      <c r="H112" s="35">
        <v>0</v>
      </c>
      <c r="I112" s="69"/>
      <c r="J112" s="35">
        <v>0</v>
      </c>
      <c r="K112" s="70"/>
      <c r="L112" s="35">
        <v>0</v>
      </c>
      <c r="M112" s="43"/>
      <c r="N112" s="35">
        <v>0</v>
      </c>
      <c r="O112"/>
      <c r="P112" s="44">
        <v>0</v>
      </c>
      <c r="Q112" s="44">
        <v>0</v>
      </c>
      <c r="R112" s="44">
        <v>0</v>
      </c>
      <c r="S112" s="44">
        <v>0</v>
      </c>
      <c r="T112" s="44">
        <v>0</v>
      </c>
      <c r="U112"/>
      <c r="V112" s="90">
        <v>0</v>
      </c>
      <c r="W112" s="90">
        <v>0</v>
      </c>
      <c r="X112" s="90">
        <v>0</v>
      </c>
      <c r="Y112" s="90">
        <v>0</v>
      </c>
      <c r="Z112" s="90">
        <v>0</v>
      </c>
      <c r="AA112"/>
      <c r="AB112"/>
      <c r="AC112"/>
      <c r="AD112"/>
      <c r="AE112"/>
    </row>
    <row r="113" spans="1:31" ht="15.75" x14ac:dyDescent="0.25">
      <c r="A113" s="67">
        <v>0</v>
      </c>
      <c r="B113" s="98"/>
      <c r="C113" s="98"/>
      <c r="D113" s="35">
        <v>0</v>
      </c>
      <c r="E113" s="69"/>
      <c r="F113" s="35">
        <v>0</v>
      </c>
      <c r="G113" s="69"/>
      <c r="H113" s="35">
        <v>0</v>
      </c>
      <c r="I113" s="69"/>
      <c r="J113" s="35">
        <v>0</v>
      </c>
      <c r="K113" s="70"/>
      <c r="L113" s="35">
        <v>0</v>
      </c>
      <c r="M113" s="43"/>
      <c r="N113" s="35">
        <v>0</v>
      </c>
      <c r="O113"/>
      <c r="P113" s="44">
        <v>0</v>
      </c>
      <c r="Q113" s="44">
        <v>0</v>
      </c>
      <c r="R113" s="44">
        <v>0</v>
      </c>
      <c r="S113" s="44">
        <v>0</v>
      </c>
      <c r="T113" s="44">
        <v>0</v>
      </c>
      <c r="U113"/>
      <c r="V113" s="90">
        <v>0</v>
      </c>
      <c r="W113" s="90">
        <v>0</v>
      </c>
      <c r="X113" s="90">
        <v>0</v>
      </c>
      <c r="Y113" s="90">
        <v>0</v>
      </c>
      <c r="Z113" s="90">
        <v>0</v>
      </c>
      <c r="AA113"/>
      <c r="AB113"/>
      <c r="AC113"/>
      <c r="AD113"/>
      <c r="AE113"/>
    </row>
    <row r="114" spans="1:31" ht="15.75" x14ac:dyDescent="0.25">
      <c r="A114" s="99">
        <v>0</v>
      </c>
      <c r="B114" s="98"/>
      <c r="C114" s="98"/>
      <c r="D114" s="35">
        <v>0</v>
      </c>
      <c r="E114" s="69"/>
      <c r="F114" s="35">
        <v>0</v>
      </c>
      <c r="G114" s="69"/>
      <c r="H114" s="35">
        <v>0</v>
      </c>
      <c r="I114" s="69"/>
      <c r="J114" s="35">
        <v>0</v>
      </c>
      <c r="K114" s="70"/>
      <c r="L114" s="35">
        <v>0</v>
      </c>
      <c r="M114" s="43"/>
      <c r="N114" s="35">
        <v>0</v>
      </c>
      <c r="O114"/>
      <c r="P114" s="44">
        <v>0</v>
      </c>
      <c r="Q114" s="44">
        <v>0</v>
      </c>
      <c r="R114" s="44">
        <v>0</v>
      </c>
      <c r="S114" s="44">
        <v>0</v>
      </c>
      <c r="T114" s="44">
        <v>0</v>
      </c>
      <c r="U114"/>
      <c r="V114" s="90">
        <v>0</v>
      </c>
      <c r="W114" s="90">
        <v>0</v>
      </c>
      <c r="X114" s="90">
        <v>0</v>
      </c>
      <c r="Y114" s="90">
        <v>0</v>
      </c>
      <c r="Z114" s="90">
        <v>0</v>
      </c>
      <c r="AA114"/>
      <c r="AB114"/>
      <c r="AC114"/>
      <c r="AD114"/>
      <c r="AE114"/>
    </row>
    <row r="115" spans="1:31" ht="16.5" thickBot="1" x14ac:dyDescent="0.3">
      <c r="A115" s="74"/>
      <c r="B115" s="98"/>
      <c r="C115" s="98"/>
      <c r="D115" s="93"/>
      <c r="E115" s="69"/>
      <c r="F115" s="93"/>
      <c r="G115" s="69"/>
      <c r="H115" s="93"/>
      <c r="I115" s="69"/>
      <c r="J115" s="93"/>
      <c r="K115" s="70"/>
      <c r="L115" s="94"/>
      <c r="M115" s="43"/>
      <c r="N115" s="94"/>
      <c r="O115"/>
      <c r="P115" s="53"/>
      <c r="Q115" s="53"/>
      <c r="R115" s="53"/>
      <c r="S115" s="53"/>
      <c r="T115" s="53"/>
      <c r="U115"/>
      <c r="V115" s="37"/>
      <c r="W115" s="37"/>
      <c r="X115" s="37"/>
      <c r="Y115" s="37"/>
      <c r="Z115" s="37"/>
      <c r="AA115"/>
      <c r="AB115"/>
      <c r="AC115"/>
      <c r="AD115"/>
      <c r="AE115"/>
    </row>
    <row r="116" spans="1:31" ht="16.5" thickBot="1" x14ac:dyDescent="0.3">
      <c r="A116" s="95" t="s">
        <v>73</v>
      </c>
      <c r="B116" s="72"/>
      <c r="C116" s="72"/>
      <c r="D116" s="76">
        <v>44900</v>
      </c>
      <c r="E116" s="77"/>
      <c r="F116" s="76">
        <v>62981.2</v>
      </c>
      <c r="G116" s="77"/>
      <c r="H116" s="76">
        <v>51329.203999999998</v>
      </c>
      <c r="I116" s="77"/>
      <c r="J116" s="76">
        <v>53621.345679999999</v>
      </c>
      <c r="K116" s="78"/>
      <c r="L116" s="76">
        <v>53869.272593599999</v>
      </c>
      <c r="M116" s="58"/>
      <c r="N116" s="76">
        <v>54632.158045471988</v>
      </c>
      <c r="O116"/>
      <c r="P116" s="96">
        <v>3.9194120706122534E-2</v>
      </c>
      <c r="Q116" s="96">
        <v>3.117145256047188E-2</v>
      </c>
      <c r="R116" s="96">
        <v>3.0379412061362587E-2</v>
      </c>
      <c r="S116" s="96">
        <v>2.9958934678315455E-2</v>
      </c>
      <c r="T116" s="96">
        <v>2.9949775218411627E-2</v>
      </c>
      <c r="U116"/>
      <c r="V116" s="97">
        <v>503.84959999999995</v>
      </c>
      <c r="W116" s="97">
        <v>353.99451034482757</v>
      </c>
      <c r="X116" s="97">
        <v>324.97785260606059</v>
      </c>
      <c r="Y116" s="97">
        <v>326.48043996121214</v>
      </c>
      <c r="Z116" s="97">
        <v>331.10398815437571</v>
      </c>
      <c r="AA116"/>
      <c r="AB116"/>
      <c r="AC116"/>
      <c r="AD116"/>
      <c r="AE116"/>
    </row>
    <row r="117" spans="1:31" ht="16.5" thickBot="1" x14ac:dyDescent="0.3">
      <c r="A117" s="100"/>
      <c r="B117" s="68"/>
      <c r="C117" s="68"/>
      <c r="D117" s="37"/>
      <c r="E117" s="37"/>
      <c r="F117" s="37"/>
      <c r="G117" s="37"/>
      <c r="H117" s="37"/>
      <c r="I117" s="37"/>
      <c r="J117" s="37"/>
      <c r="K117" s="38"/>
      <c r="L117" s="37"/>
      <c r="M117" s="38"/>
      <c r="N117" s="37"/>
      <c r="P117" s="53"/>
      <c r="Q117" s="53"/>
      <c r="R117" s="53"/>
      <c r="S117" s="53"/>
      <c r="T117" s="53"/>
      <c r="V117" s="37"/>
      <c r="W117" s="37"/>
      <c r="X117" s="37"/>
      <c r="Y117" s="37"/>
      <c r="Z117" s="37"/>
      <c r="AA117"/>
      <c r="AB117"/>
      <c r="AC117"/>
      <c r="AD117"/>
      <c r="AE117"/>
    </row>
    <row r="118" spans="1:31" ht="18.75" thickBot="1" x14ac:dyDescent="0.3">
      <c r="A118" s="64" t="s">
        <v>74</v>
      </c>
      <c r="B118" s="101"/>
      <c r="C118" s="101"/>
      <c r="D118" s="93"/>
      <c r="E118" s="69"/>
      <c r="F118" s="93"/>
      <c r="G118" s="69"/>
      <c r="H118" s="93"/>
      <c r="I118" s="69"/>
      <c r="J118" s="93"/>
      <c r="K118" s="70"/>
      <c r="L118" s="93"/>
      <c r="M118" s="43"/>
      <c r="N118" s="93"/>
      <c r="O118"/>
      <c r="P118" s="53"/>
      <c r="Q118" s="53"/>
      <c r="R118" s="53"/>
      <c r="S118" s="53"/>
      <c r="T118" s="53"/>
      <c r="U118"/>
      <c r="V118" s="37"/>
      <c r="W118" s="37"/>
      <c r="X118" s="37"/>
      <c r="Y118" s="37"/>
      <c r="Z118" s="37"/>
      <c r="AA118"/>
      <c r="AB118"/>
      <c r="AC118"/>
      <c r="AD118"/>
      <c r="AE118"/>
    </row>
    <row r="119" spans="1:31" ht="18.75" customHeight="1" x14ac:dyDescent="0.25">
      <c r="A119" s="67" t="s">
        <v>75</v>
      </c>
      <c r="B119" s="68"/>
      <c r="C119" s="68"/>
      <c r="D119" s="35">
        <v>0</v>
      </c>
      <c r="E119" s="69"/>
      <c r="F119" s="35">
        <v>162000</v>
      </c>
      <c r="G119" s="69"/>
      <c r="H119" s="35">
        <v>324000</v>
      </c>
      <c r="I119" s="69"/>
      <c r="J119" s="35">
        <v>324000</v>
      </c>
      <c r="K119" s="70"/>
      <c r="L119" s="35">
        <v>324000</v>
      </c>
      <c r="M119" s="43"/>
      <c r="N119" s="35">
        <v>324000</v>
      </c>
      <c r="O119"/>
      <c r="P119" s="44">
        <v>0.10081496628187221</v>
      </c>
      <c r="Q119" s="44">
        <v>0.19676032049109685</v>
      </c>
      <c r="R119" s="44">
        <v>0.18356364211039841</v>
      </c>
      <c r="S119" s="44">
        <v>0.18018982563591218</v>
      </c>
      <c r="T119" s="44">
        <v>0.17761932747904008</v>
      </c>
      <c r="U119"/>
      <c r="V119" s="90">
        <v>1296</v>
      </c>
      <c r="W119" s="90">
        <v>2234.4827586206898</v>
      </c>
      <c r="X119" s="90">
        <v>1963.6363636363637</v>
      </c>
      <c r="Y119" s="90">
        <v>1963.6363636363637</v>
      </c>
      <c r="Z119" s="90">
        <v>1963.6363636363637</v>
      </c>
      <c r="AA119"/>
      <c r="AB119"/>
      <c r="AC119"/>
      <c r="AD119"/>
      <c r="AE119"/>
    </row>
    <row r="120" spans="1:31" ht="15.75" x14ac:dyDescent="0.25">
      <c r="A120" s="67" t="s">
        <v>76</v>
      </c>
      <c r="B120" s="72"/>
      <c r="C120" s="72"/>
      <c r="D120" s="35">
        <v>0</v>
      </c>
      <c r="E120" s="69"/>
      <c r="F120" s="35">
        <v>54000</v>
      </c>
      <c r="G120" s="69"/>
      <c r="H120" s="35">
        <v>55080</v>
      </c>
      <c r="I120" s="69"/>
      <c r="J120" s="35">
        <v>56181.599999999999</v>
      </c>
      <c r="K120" s="70"/>
      <c r="L120" s="35">
        <v>57305.231999999996</v>
      </c>
      <c r="M120" s="43"/>
      <c r="N120" s="35">
        <v>58451.336640000001</v>
      </c>
      <c r="O120"/>
      <c r="P120" s="44">
        <v>3.3604988760624066E-2</v>
      </c>
      <c r="Q120" s="44">
        <v>3.3449254483486464E-2</v>
      </c>
      <c r="R120" s="44">
        <v>3.1829935541943084E-2</v>
      </c>
      <c r="S120" s="44">
        <v>3.1869814080572517E-2</v>
      </c>
      <c r="T120" s="44">
        <v>3.2043478716814122E-2</v>
      </c>
      <c r="U120"/>
      <c r="V120" s="90">
        <v>432</v>
      </c>
      <c r="W120" s="90">
        <v>379.86206896551727</v>
      </c>
      <c r="X120" s="90">
        <v>340.49454545454546</v>
      </c>
      <c r="Y120" s="90">
        <v>347.30443636363634</v>
      </c>
      <c r="Z120" s="90">
        <v>354.25052509090909</v>
      </c>
      <c r="AA120"/>
      <c r="AB120"/>
      <c r="AC120"/>
      <c r="AD120"/>
      <c r="AE120"/>
    </row>
    <row r="121" spans="1:31" ht="15.75" x14ac:dyDescent="0.25">
      <c r="A121" s="67" t="s">
        <v>77</v>
      </c>
      <c r="B121" s="72"/>
      <c r="C121" s="72"/>
      <c r="D121" s="35">
        <v>0</v>
      </c>
      <c r="E121" s="69"/>
      <c r="F121" s="35">
        <v>27000</v>
      </c>
      <c r="G121" s="69"/>
      <c r="H121" s="35">
        <v>27540</v>
      </c>
      <c r="I121" s="69"/>
      <c r="J121" s="35">
        <v>28090.799999999999</v>
      </c>
      <c r="K121" s="70"/>
      <c r="L121" s="35">
        <v>28652.615999999998</v>
      </c>
      <c r="M121" s="43"/>
      <c r="N121" s="35">
        <v>29225.668320000001</v>
      </c>
      <c r="O121"/>
      <c r="P121" s="44">
        <v>1.6802494380312033E-2</v>
      </c>
      <c r="Q121" s="44">
        <v>1.6724627241743232E-2</v>
      </c>
      <c r="R121" s="44">
        <v>1.5914967770971542E-2</v>
      </c>
      <c r="S121" s="44">
        <v>1.5934907040286259E-2</v>
      </c>
      <c r="T121" s="44">
        <v>1.6021739358407061E-2</v>
      </c>
      <c r="U121"/>
      <c r="V121" s="90">
        <v>216</v>
      </c>
      <c r="W121" s="90">
        <v>189.93103448275863</v>
      </c>
      <c r="X121" s="90">
        <v>170.24727272727273</v>
      </c>
      <c r="Y121" s="90">
        <v>173.65221818181817</v>
      </c>
      <c r="Z121" s="90">
        <v>177.12526254545455</v>
      </c>
      <c r="AA121"/>
      <c r="AB121"/>
      <c r="AC121"/>
      <c r="AD121"/>
      <c r="AE121"/>
    </row>
    <row r="122" spans="1:31" ht="15.75" x14ac:dyDescent="0.25">
      <c r="A122" s="67" t="s">
        <v>78</v>
      </c>
      <c r="B122" s="72"/>
      <c r="C122" s="72"/>
      <c r="D122" s="35">
        <v>0</v>
      </c>
      <c r="E122" s="69"/>
      <c r="F122" s="35">
        <v>1350</v>
      </c>
      <c r="G122" s="69"/>
      <c r="H122" s="35">
        <v>1377</v>
      </c>
      <c r="I122" s="69"/>
      <c r="J122" s="35">
        <v>1404.54</v>
      </c>
      <c r="K122" s="70"/>
      <c r="L122" s="35">
        <v>1432.6307999999999</v>
      </c>
      <c r="M122" s="43"/>
      <c r="N122" s="35">
        <v>1461.283416</v>
      </c>
      <c r="O122"/>
      <c r="P122" s="44">
        <v>8.4012471901560176E-4</v>
      </c>
      <c r="Q122" s="44">
        <v>8.3623136208716157E-4</v>
      </c>
      <c r="R122" s="44">
        <v>7.9574838854857709E-4</v>
      </c>
      <c r="S122" s="44">
        <v>7.9674535201431284E-4</v>
      </c>
      <c r="T122" s="44">
        <v>8.0108696792035303E-4</v>
      </c>
      <c r="U122"/>
      <c r="V122" s="90">
        <v>10.8</v>
      </c>
      <c r="W122" s="90">
        <v>9.4965517241379303</v>
      </c>
      <c r="X122" s="90">
        <v>8.5123636363636361</v>
      </c>
      <c r="Y122" s="90">
        <v>8.6826109090909078</v>
      </c>
      <c r="Z122" s="90">
        <v>8.8562631272727277</v>
      </c>
      <c r="AA122"/>
      <c r="AB122"/>
      <c r="AC122"/>
      <c r="AD122"/>
      <c r="AE122"/>
    </row>
    <row r="123" spans="1:31" ht="15.75" x14ac:dyDescent="0.25">
      <c r="A123" s="67" t="s">
        <v>79</v>
      </c>
      <c r="B123" s="72"/>
      <c r="C123" s="72"/>
      <c r="D123" s="35">
        <v>0</v>
      </c>
      <c r="E123" s="69"/>
      <c r="F123" s="35">
        <v>45900</v>
      </c>
      <c r="G123" s="69"/>
      <c r="H123" s="35">
        <v>46818</v>
      </c>
      <c r="I123" s="69"/>
      <c r="J123" s="35">
        <v>47754.36</v>
      </c>
      <c r="K123" s="70"/>
      <c r="L123" s="35">
        <v>48709.447199999995</v>
      </c>
      <c r="M123" s="43"/>
      <c r="N123" s="35">
        <v>49683.636143999996</v>
      </c>
      <c r="O123"/>
      <c r="P123" s="44">
        <v>2.856424044653046E-2</v>
      </c>
      <c r="Q123" s="44">
        <v>2.8431866310963491E-2</v>
      </c>
      <c r="R123" s="44">
        <v>2.7055445210651622E-2</v>
      </c>
      <c r="S123" s="44">
        <v>2.7089341968486638E-2</v>
      </c>
      <c r="T123" s="44">
        <v>2.7236956909291999E-2</v>
      </c>
      <c r="U123"/>
      <c r="V123" s="90">
        <v>367.2</v>
      </c>
      <c r="W123" s="90">
        <v>322.88275862068963</v>
      </c>
      <c r="X123" s="90">
        <v>289.42036363636362</v>
      </c>
      <c r="Y123" s="90">
        <v>295.2087709090909</v>
      </c>
      <c r="Z123" s="90">
        <v>301.11294632727271</v>
      </c>
      <c r="AA123"/>
      <c r="AB123"/>
      <c r="AC123"/>
      <c r="AD123"/>
      <c r="AE123"/>
    </row>
    <row r="124" spans="1:31" ht="15.75" x14ac:dyDescent="0.25">
      <c r="A124" s="67" t="s">
        <v>80</v>
      </c>
      <c r="B124" s="72"/>
      <c r="C124" s="72"/>
      <c r="D124" s="35">
        <v>0</v>
      </c>
      <c r="E124" s="69"/>
      <c r="F124" s="35">
        <v>40500</v>
      </c>
      <c r="G124" s="69"/>
      <c r="H124" s="35">
        <v>41310</v>
      </c>
      <c r="I124" s="69"/>
      <c r="J124" s="35">
        <v>42136.2</v>
      </c>
      <c r="K124" s="70"/>
      <c r="L124" s="35">
        <v>42978.923999999999</v>
      </c>
      <c r="M124" s="43"/>
      <c r="N124" s="35">
        <v>43838.502479999996</v>
      </c>
      <c r="O124"/>
      <c r="P124" s="44">
        <v>2.5203741570468053E-2</v>
      </c>
      <c r="Q124" s="44">
        <v>2.5086940862614846E-2</v>
      </c>
      <c r="R124" s="44">
        <v>2.3872451656457312E-2</v>
      </c>
      <c r="S124" s="44">
        <v>2.3902360560429388E-2</v>
      </c>
      <c r="T124" s="44">
        <v>2.4032609037610588E-2</v>
      </c>
      <c r="U124"/>
      <c r="V124" s="90">
        <v>324</v>
      </c>
      <c r="W124" s="90">
        <v>284.89655172413791</v>
      </c>
      <c r="X124" s="90">
        <v>255.37090909090907</v>
      </c>
      <c r="Y124" s="90">
        <v>260.47832727272726</v>
      </c>
      <c r="Z124" s="90">
        <v>265.68789381818181</v>
      </c>
      <c r="AA124"/>
      <c r="AB124"/>
      <c r="AC124"/>
      <c r="AD124"/>
      <c r="AE124"/>
    </row>
    <row r="125" spans="1:31" ht="15.75" x14ac:dyDescent="0.25">
      <c r="A125" s="67" t="s">
        <v>81</v>
      </c>
      <c r="B125" s="72"/>
      <c r="C125" s="72"/>
      <c r="D125" s="35">
        <v>0</v>
      </c>
      <c r="E125" s="69"/>
      <c r="F125" s="35">
        <v>10800</v>
      </c>
      <c r="G125" s="69"/>
      <c r="H125" s="35">
        <v>11016</v>
      </c>
      <c r="I125" s="69"/>
      <c r="J125" s="35">
        <v>11236.32</v>
      </c>
      <c r="K125" s="70"/>
      <c r="L125" s="35">
        <v>11461.046399999999</v>
      </c>
      <c r="M125" s="43"/>
      <c r="N125" s="35">
        <v>11690.267328</v>
      </c>
      <c r="O125"/>
      <c r="P125" s="44">
        <v>6.7209977521248141E-3</v>
      </c>
      <c r="Q125" s="44">
        <v>6.6898508966972926E-3</v>
      </c>
      <c r="R125" s="44">
        <v>6.3659871083886167E-3</v>
      </c>
      <c r="S125" s="44">
        <v>6.3739628161145027E-3</v>
      </c>
      <c r="T125" s="44">
        <v>6.4086957433628243E-3</v>
      </c>
      <c r="U125"/>
      <c r="V125" s="90">
        <v>86.4</v>
      </c>
      <c r="W125" s="90">
        <v>75.972413793103442</v>
      </c>
      <c r="X125" s="90">
        <v>68.098909090909089</v>
      </c>
      <c r="Y125" s="90">
        <v>69.460887272727263</v>
      </c>
      <c r="Z125" s="90">
        <v>70.850105018181821</v>
      </c>
      <c r="AA125"/>
      <c r="AB125"/>
      <c r="AC125"/>
      <c r="AD125"/>
      <c r="AE125"/>
    </row>
    <row r="126" spans="1:31" ht="15.75" x14ac:dyDescent="0.25">
      <c r="A126" s="67" t="s">
        <v>82</v>
      </c>
      <c r="B126" s="72"/>
      <c r="C126" s="72"/>
      <c r="D126" s="35">
        <v>0</v>
      </c>
      <c r="E126" s="69"/>
      <c r="F126" s="35">
        <v>17550</v>
      </c>
      <c r="G126" s="69"/>
      <c r="H126" s="35">
        <v>17901</v>
      </c>
      <c r="I126" s="69"/>
      <c r="J126" s="35">
        <v>18259.02</v>
      </c>
      <c r="K126" s="70"/>
      <c r="L126" s="35">
        <v>18624.200399999998</v>
      </c>
      <c r="M126" s="43"/>
      <c r="N126" s="35">
        <v>18996.684408000001</v>
      </c>
      <c r="O126"/>
      <c r="P126" s="44">
        <v>1.0921621347202823E-2</v>
      </c>
      <c r="Q126" s="44">
        <v>1.0871007707133101E-2</v>
      </c>
      <c r="R126" s="44">
        <v>1.0344729051131502E-2</v>
      </c>
      <c r="S126" s="44">
        <v>1.0357689576186067E-2</v>
      </c>
      <c r="T126" s="44">
        <v>1.0414130582964589E-2</v>
      </c>
      <c r="U126"/>
      <c r="V126" s="90">
        <v>140.4</v>
      </c>
      <c r="W126" s="90">
        <v>123.45517241379311</v>
      </c>
      <c r="X126" s="90">
        <v>110.66072727272727</v>
      </c>
      <c r="Y126" s="90">
        <v>112.87394181818181</v>
      </c>
      <c r="Z126" s="90">
        <v>115.13142065454547</v>
      </c>
      <c r="AA126"/>
      <c r="AB126"/>
      <c r="AC126"/>
      <c r="AD126"/>
      <c r="AE126"/>
    </row>
    <row r="127" spans="1:31" ht="15.75" x14ac:dyDescent="0.25">
      <c r="A127" s="67" t="s">
        <v>83</v>
      </c>
      <c r="B127" s="98"/>
      <c r="C127" s="98"/>
      <c r="D127" s="35">
        <v>0</v>
      </c>
      <c r="E127" s="69"/>
      <c r="F127" s="35">
        <v>0</v>
      </c>
      <c r="G127" s="69"/>
      <c r="H127" s="35">
        <v>0</v>
      </c>
      <c r="I127" s="69"/>
      <c r="J127" s="35">
        <v>0</v>
      </c>
      <c r="K127" s="70"/>
      <c r="L127" s="35">
        <v>0</v>
      </c>
      <c r="M127" s="43"/>
      <c r="N127" s="35">
        <v>0</v>
      </c>
      <c r="O127"/>
      <c r="P127" s="44">
        <v>0</v>
      </c>
      <c r="Q127" s="44">
        <v>0</v>
      </c>
      <c r="R127" s="44">
        <v>0</v>
      </c>
      <c r="S127" s="44">
        <v>0</v>
      </c>
      <c r="T127" s="44">
        <v>0</v>
      </c>
      <c r="U127"/>
      <c r="V127" s="90">
        <v>0</v>
      </c>
      <c r="W127" s="90">
        <v>0</v>
      </c>
      <c r="X127" s="90">
        <v>0</v>
      </c>
      <c r="Y127" s="90">
        <v>0</v>
      </c>
      <c r="Z127" s="90">
        <v>0</v>
      </c>
      <c r="AA127"/>
      <c r="AB127"/>
      <c r="AC127"/>
      <c r="AD127"/>
      <c r="AE127"/>
    </row>
    <row r="128" spans="1:31" ht="15.75" x14ac:dyDescent="0.25">
      <c r="A128" s="67" t="s">
        <v>84</v>
      </c>
      <c r="B128" s="98"/>
      <c r="C128" s="98"/>
      <c r="D128" s="35">
        <v>0</v>
      </c>
      <c r="E128" s="69"/>
      <c r="F128" s="35">
        <v>19293.065170682294</v>
      </c>
      <c r="G128" s="69"/>
      <c r="H128" s="35">
        <v>19293.065170682294</v>
      </c>
      <c r="I128" s="69"/>
      <c r="J128" s="35">
        <v>19293.065170682294</v>
      </c>
      <c r="K128" s="70"/>
      <c r="L128" s="35">
        <v>19293.065170682294</v>
      </c>
      <c r="M128" s="43"/>
      <c r="N128" s="35">
        <v>19293.065170682294</v>
      </c>
      <c r="O128"/>
      <c r="P128" s="44">
        <v>1.2006356263310484E-2</v>
      </c>
      <c r="Q128" s="44">
        <v>1.1716387920490944E-2</v>
      </c>
      <c r="R128" s="44">
        <v>1.0930571945073202E-2</v>
      </c>
      <c r="S128" s="44">
        <v>1.0729672991010904E-2</v>
      </c>
      <c r="T128" s="44">
        <v>1.0576608829092225E-2</v>
      </c>
      <c r="U128"/>
      <c r="V128" s="90">
        <v>154.34452136545835</v>
      </c>
      <c r="W128" s="90">
        <v>133.05562186677443</v>
      </c>
      <c r="X128" s="90">
        <v>116.92766770110481</v>
      </c>
      <c r="Y128" s="90">
        <v>116.92766770110481</v>
      </c>
      <c r="Z128" s="90">
        <v>116.92766770110481</v>
      </c>
      <c r="AA128"/>
      <c r="AB128"/>
      <c r="AC128"/>
      <c r="AD128"/>
      <c r="AE128"/>
    </row>
    <row r="129" spans="1:31" ht="15.75" x14ac:dyDescent="0.25">
      <c r="A129" s="67">
        <v>0</v>
      </c>
      <c r="B129" s="98"/>
      <c r="C129" s="98"/>
      <c r="D129" s="35">
        <v>0</v>
      </c>
      <c r="E129" s="69"/>
      <c r="F129" s="35">
        <v>0</v>
      </c>
      <c r="G129" s="69"/>
      <c r="H129" s="35">
        <v>0</v>
      </c>
      <c r="I129" s="69"/>
      <c r="J129" s="35">
        <v>0</v>
      </c>
      <c r="K129" s="70"/>
      <c r="L129" s="35">
        <v>0</v>
      </c>
      <c r="M129" s="43"/>
      <c r="N129" s="35">
        <v>0</v>
      </c>
      <c r="O129"/>
      <c r="P129" s="44">
        <v>0</v>
      </c>
      <c r="Q129" s="44">
        <v>0</v>
      </c>
      <c r="R129" s="44">
        <v>0</v>
      </c>
      <c r="S129" s="44">
        <v>0</v>
      </c>
      <c r="T129" s="44">
        <v>0</v>
      </c>
      <c r="U129"/>
      <c r="V129" s="90">
        <v>0</v>
      </c>
      <c r="W129" s="90">
        <v>0</v>
      </c>
      <c r="X129" s="90">
        <v>0</v>
      </c>
      <c r="Y129" s="90">
        <v>0</v>
      </c>
      <c r="Z129" s="90">
        <v>0</v>
      </c>
      <c r="AA129"/>
      <c r="AB129"/>
      <c r="AC129"/>
      <c r="AD129"/>
      <c r="AE129"/>
    </row>
    <row r="130" spans="1:31" ht="15.75" x14ac:dyDescent="0.25">
      <c r="A130" s="67">
        <v>0</v>
      </c>
      <c r="B130" s="98"/>
      <c r="C130" s="98"/>
      <c r="D130" s="35">
        <v>0</v>
      </c>
      <c r="E130" s="69"/>
      <c r="F130" s="35">
        <v>0</v>
      </c>
      <c r="G130" s="69"/>
      <c r="H130" s="35">
        <v>0</v>
      </c>
      <c r="I130" s="69"/>
      <c r="J130" s="35">
        <v>0</v>
      </c>
      <c r="K130" s="70"/>
      <c r="L130" s="35">
        <v>0</v>
      </c>
      <c r="M130" s="43"/>
      <c r="N130" s="35">
        <v>0</v>
      </c>
      <c r="O130"/>
      <c r="P130" s="44">
        <v>0</v>
      </c>
      <c r="Q130" s="44">
        <v>0</v>
      </c>
      <c r="R130" s="44">
        <v>0</v>
      </c>
      <c r="S130" s="44">
        <v>0</v>
      </c>
      <c r="T130" s="44">
        <v>0</v>
      </c>
      <c r="U130"/>
      <c r="V130" s="90">
        <v>0</v>
      </c>
      <c r="W130" s="90">
        <v>0</v>
      </c>
      <c r="X130" s="90">
        <v>0</v>
      </c>
      <c r="Y130" s="90">
        <v>0</v>
      </c>
      <c r="Z130" s="90">
        <v>0</v>
      </c>
      <c r="AA130"/>
      <c r="AB130"/>
      <c r="AC130"/>
      <c r="AD130"/>
      <c r="AE130"/>
    </row>
    <row r="131" spans="1:31" ht="15.75" x14ac:dyDescent="0.25">
      <c r="A131" s="67">
        <v>0</v>
      </c>
      <c r="B131" s="98"/>
      <c r="C131" s="98"/>
      <c r="D131" s="35">
        <v>0</v>
      </c>
      <c r="E131" s="69"/>
      <c r="F131" s="35">
        <v>0</v>
      </c>
      <c r="G131" s="69"/>
      <c r="H131" s="35">
        <v>0</v>
      </c>
      <c r="I131" s="69"/>
      <c r="J131" s="35">
        <v>0</v>
      </c>
      <c r="K131" s="70"/>
      <c r="L131" s="35">
        <v>0</v>
      </c>
      <c r="M131" s="43"/>
      <c r="N131" s="35">
        <v>0</v>
      </c>
      <c r="O131"/>
      <c r="P131" s="44">
        <v>0</v>
      </c>
      <c r="Q131" s="44">
        <v>0</v>
      </c>
      <c r="R131" s="44">
        <v>0</v>
      </c>
      <c r="S131" s="44">
        <v>0</v>
      </c>
      <c r="T131" s="44">
        <v>0</v>
      </c>
      <c r="U131"/>
      <c r="V131" s="90">
        <v>0</v>
      </c>
      <c r="W131" s="90">
        <v>0</v>
      </c>
      <c r="X131" s="90">
        <v>0</v>
      </c>
      <c r="Y131" s="90">
        <v>0</v>
      </c>
      <c r="Z131" s="90">
        <v>0</v>
      </c>
      <c r="AA131"/>
      <c r="AB131"/>
      <c r="AC131"/>
      <c r="AD131"/>
      <c r="AE131"/>
    </row>
    <row r="132" spans="1:31" ht="15.75" x14ac:dyDescent="0.25">
      <c r="A132" s="67">
        <v>0</v>
      </c>
      <c r="B132" s="98"/>
      <c r="C132" s="98"/>
      <c r="D132" s="35">
        <v>0</v>
      </c>
      <c r="E132" s="69"/>
      <c r="F132" s="35">
        <v>0</v>
      </c>
      <c r="G132" s="69"/>
      <c r="H132" s="35">
        <v>0</v>
      </c>
      <c r="I132" s="69"/>
      <c r="J132" s="35">
        <v>0</v>
      </c>
      <c r="K132" s="70"/>
      <c r="L132" s="35">
        <v>0</v>
      </c>
      <c r="M132" s="43"/>
      <c r="N132" s="35">
        <v>0</v>
      </c>
      <c r="O132"/>
      <c r="P132" s="44">
        <v>0</v>
      </c>
      <c r="Q132" s="44">
        <v>0</v>
      </c>
      <c r="R132" s="44">
        <v>0</v>
      </c>
      <c r="S132" s="44">
        <v>0</v>
      </c>
      <c r="T132" s="44">
        <v>0</v>
      </c>
      <c r="U132"/>
      <c r="V132" s="90">
        <v>0</v>
      </c>
      <c r="W132" s="90">
        <v>0</v>
      </c>
      <c r="X132" s="90">
        <v>0</v>
      </c>
      <c r="Y132" s="90">
        <v>0</v>
      </c>
      <c r="Z132" s="90">
        <v>0</v>
      </c>
      <c r="AA132"/>
      <c r="AB132"/>
      <c r="AC132"/>
      <c r="AD132"/>
      <c r="AE132"/>
    </row>
    <row r="133" spans="1:31" ht="15.75" x14ac:dyDescent="0.25">
      <c r="A133" s="67">
        <v>0</v>
      </c>
      <c r="B133" s="98"/>
      <c r="C133" s="98"/>
      <c r="D133" s="35">
        <v>0</v>
      </c>
      <c r="E133" s="69"/>
      <c r="F133" s="35">
        <v>0</v>
      </c>
      <c r="G133" s="69"/>
      <c r="H133" s="35">
        <v>0</v>
      </c>
      <c r="I133" s="69"/>
      <c r="J133" s="35">
        <v>0</v>
      </c>
      <c r="K133" s="70"/>
      <c r="L133" s="35">
        <v>0</v>
      </c>
      <c r="M133" s="43"/>
      <c r="N133" s="35">
        <v>0</v>
      </c>
      <c r="O133"/>
      <c r="P133" s="44">
        <v>0</v>
      </c>
      <c r="Q133" s="44">
        <v>0</v>
      </c>
      <c r="R133" s="44">
        <v>0</v>
      </c>
      <c r="S133" s="44">
        <v>0</v>
      </c>
      <c r="T133" s="44">
        <v>0</v>
      </c>
      <c r="U133"/>
      <c r="V133" s="90">
        <v>0</v>
      </c>
      <c r="W133" s="90">
        <v>0</v>
      </c>
      <c r="X133" s="90">
        <v>0</v>
      </c>
      <c r="Y133" s="90">
        <v>0</v>
      </c>
      <c r="Z133" s="90">
        <v>0</v>
      </c>
      <c r="AA133"/>
      <c r="AB133"/>
      <c r="AC133"/>
      <c r="AD133"/>
      <c r="AE133"/>
    </row>
    <row r="134" spans="1:31" ht="15.75" x14ac:dyDescent="0.25">
      <c r="A134" s="67">
        <v>0</v>
      </c>
      <c r="B134" s="98"/>
      <c r="C134" s="98"/>
      <c r="D134" s="35">
        <v>0</v>
      </c>
      <c r="E134" s="69"/>
      <c r="F134" s="35">
        <v>0</v>
      </c>
      <c r="G134" s="69"/>
      <c r="H134" s="35">
        <v>0</v>
      </c>
      <c r="I134" s="69"/>
      <c r="J134" s="35">
        <v>0</v>
      </c>
      <c r="K134" s="70"/>
      <c r="L134" s="35">
        <v>0</v>
      </c>
      <c r="M134" s="43"/>
      <c r="N134" s="35">
        <v>0</v>
      </c>
      <c r="O134"/>
      <c r="P134" s="44">
        <v>0</v>
      </c>
      <c r="Q134" s="44">
        <v>0</v>
      </c>
      <c r="R134" s="44">
        <v>0</v>
      </c>
      <c r="S134" s="44">
        <v>0</v>
      </c>
      <c r="T134" s="44">
        <v>0</v>
      </c>
      <c r="U134"/>
      <c r="V134" s="90">
        <v>0</v>
      </c>
      <c r="W134" s="90">
        <v>0</v>
      </c>
      <c r="X134" s="90">
        <v>0</v>
      </c>
      <c r="Y134" s="90">
        <v>0</v>
      </c>
      <c r="Z134" s="90">
        <v>0</v>
      </c>
      <c r="AA134"/>
      <c r="AB134"/>
      <c r="AC134"/>
      <c r="AD134"/>
      <c r="AE134"/>
    </row>
    <row r="135" spans="1:31" ht="15.75" x14ac:dyDescent="0.25">
      <c r="A135" s="67">
        <v>0</v>
      </c>
      <c r="B135" s="98"/>
      <c r="C135" s="98"/>
      <c r="D135" s="35">
        <v>0</v>
      </c>
      <c r="E135" s="69"/>
      <c r="F135" s="35">
        <v>0</v>
      </c>
      <c r="G135" s="69"/>
      <c r="H135" s="35">
        <v>0</v>
      </c>
      <c r="I135" s="69"/>
      <c r="J135" s="35">
        <v>0</v>
      </c>
      <c r="K135" s="70"/>
      <c r="L135" s="35">
        <v>0</v>
      </c>
      <c r="M135" s="43"/>
      <c r="N135" s="35">
        <v>0</v>
      </c>
      <c r="O135"/>
      <c r="P135" s="44">
        <v>0</v>
      </c>
      <c r="Q135" s="44">
        <v>0</v>
      </c>
      <c r="R135" s="44">
        <v>0</v>
      </c>
      <c r="S135" s="44">
        <v>0</v>
      </c>
      <c r="T135" s="44">
        <v>0</v>
      </c>
      <c r="U135"/>
      <c r="V135" s="90">
        <v>0</v>
      </c>
      <c r="W135" s="90">
        <v>0</v>
      </c>
      <c r="X135" s="90">
        <v>0</v>
      </c>
      <c r="Y135" s="90">
        <v>0</v>
      </c>
      <c r="Z135" s="90">
        <v>0</v>
      </c>
      <c r="AA135"/>
      <c r="AB135"/>
      <c r="AC135"/>
      <c r="AD135"/>
      <c r="AE135"/>
    </row>
    <row r="136" spans="1:31" ht="15.75" x14ac:dyDescent="0.25">
      <c r="A136" s="67">
        <v>0</v>
      </c>
      <c r="B136" s="98"/>
      <c r="C136" s="98"/>
      <c r="D136" s="35">
        <v>0</v>
      </c>
      <c r="E136" s="69"/>
      <c r="F136" s="35">
        <v>0</v>
      </c>
      <c r="G136" s="69"/>
      <c r="H136" s="35">
        <v>0</v>
      </c>
      <c r="I136" s="69"/>
      <c r="J136" s="35">
        <v>0</v>
      </c>
      <c r="K136" s="70"/>
      <c r="L136" s="35">
        <v>0</v>
      </c>
      <c r="M136" s="43"/>
      <c r="N136" s="35">
        <v>0</v>
      </c>
      <c r="O136"/>
      <c r="P136" s="44">
        <v>0</v>
      </c>
      <c r="Q136" s="44">
        <v>0</v>
      </c>
      <c r="R136" s="44">
        <v>0</v>
      </c>
      <c r="S136" s="44">
        <v>0</v>
      </c>
      <c r="T136" s="44">
        <v>0</v>
      </c>
      <c r="U136"/>
      <c r="V136" s="90">
        <v>0</v>
      </c>
      <c r="W136" s="90">
        <v>0</v>
      </c>
      <c r="X136" s="90">
        <v>0</v>
      </c>
      <c r="Y136" s="90">
        <v>0</v>
      </c>
      <c r="Z136" s="90">
        <v>0</v>
      </c>
      <c r="AA136"/>
      <c r="AB136"/>
      <c r="AC136"/>
      <c r="AD136"/>
      <c r="AE136"/>
    </row>
    <row r="137" spans="1:31" ht="16.5" thickBot="1" x14ac:dyDescent="0.3">
      <c r="A137" s="102"/>
      <c r="B137" s="98"/>
      <c r="C137" s="98"/>
      <c r="D137" s="93"/>
      <c r="E137" s="69"/>
      <c r="F137" s="93"/>
      <c r="G137" s="69"/>
      <c r="H137" s="93"/>
      <c r="I137" s="69"/>
      <c r="J137" s="93"/>
      <c r="K137" s="70"/>
      <c r="L137" s="94"/>
      <c r="M137" s="43"/>
      <c r="N137" s="94"/>
      <c r="O137"/>
      <c r="P137" s="53"/>
      <c r="Q137" s="53"/>
      <c r="R137" s="53"/>
      <c r="S137" s="53"/>
      <c r="T137" s="53"/>
      <c r="U137"/>
      <c r="V137" s="37"/>
      <c r="W137" s="37"/>
      <c r="X137" s="37"/>
      <c r="Y137" s="37"/>
      <c r="Z137" s="37"/>
      <c r="AA137"/>
      <c r="AB137"/>
      <c r="AC137"/>
      <c r="AD137"/>
      <c r="AE137"/>
    </row>
    <row r="138" spans="1:31" ht="16.5" thickBot="1" x14ac:dyDescent="0.3">
      <c r="A138" s="95" t="s">
        <v>85</v>
      </c>
      <c r="B138" s="98"/>
      <c r="C138" s="98"/>
      <c r="D138" s="76">
        <v>0</v>
      </c>
      <c r="E138" s="77"/>
      <c r="F138" s="76">
        <v>378393.06517068227</v>
      </c>
      <c r="G138" s="77"/>
      <c r="H138" s="76">
        <v>544335.06517068227</v>
      </c>
      <c r="I138" s="77"/>
      <c r="J138" s="76">
        <v>548355.90517068224</v>
      </c>
      <c r="K138" s="78"/>
      <c r="L138" s="76">
        <v>552457.16197068221</v>
      </c>
      <c r="M138" s="58"/>
      <c r="N138" s="76">
        <v>556640.44390668231</v>
      </c>
      <c r="O138"/>
      <c r="P138" s="96">
        <v>0.23547953152146053</v>
      </c>
      <c r="Q138" s="96">
        <v>0.33056648727631338</v>
      </c>
      <c r="R138" s="96">
        <v>0.31067347878356377</v>
      </c>
      <c r="S138" s="96">
        <v>0.30724432002101276</v>
      </c>
      <c r="T138" s="96">
        <v>0.30515463362450385</v>
      </c>
      <c r="U138"/>
      <c r="V138" s="97">
        <v>3027.1445213654583</v>
      </c>
      <c r="W138" s="97">
        <v>3754.0349322116022</v>
      </c>
      <c r="X138" s="97">
        <v>3323.3691222465595</v>
      </c>
      <c r="Y138" s="97">
        <v>3348.2252240647413</v>
      </c>
      <c r="Z138" s="97">
        <v>3373.5784479192862</v>
      </c>
      <c r="AA138"/>
      <c r="AB138"/>
      <c r="AC138"/>
      <c r="AD138"/>
      <c r="AE138"/>
    </row>
    <row r="139" spans="1:31" ht="16.5" thickBot="1" x14ac:dyDescent="0.3">
      <c r="A139" s="103"/>
      <c r="B139" s="68"/>
      <c r="C139" s="68"/>
      <c r="D139" s="93"/>
      <c r="E139" s="104"/>
      <c r="F139" s="93"/>
      <c r="G139" s="104"/>
      <c r="H139" s="93"/>
      <c r="I139" s="104"/>
      <c r="J139" s="93"/>
      <c r="K139" s="105"/>
      <c r="L139" s="94"/>
      <c r="M139" s="106"/>
      <c r="N139" s="94"/>
      <c r="O139"/>
      <c r="P139" s="53"/>
      <c r="Q139" s="53"/>
      <c r="R139" s="53"/>
      <c r="S139" s="53"/>
      <c r="T139" s="53"/>
      <c r="U139"/>
      <c r="V139" s="37"/>
      <c r="W139" s="37"/>
      <c r="X139" s="37"/>
      <c r="Y139" s="37"/>
      <c r="Z139" s="37"/>
      <c r="AA139"/>
      <c r="AB139"/>
      <c r="AC139"/>
      <c r="AD139"/>
      <c r="AE139"/>
    </row>
    <row r="140" spans="1:31" ht="16.5" thickBot="1" x14ac:dyDescent="0.3">
      <c r="A140" s="107" t="s">
        <v>86</v>
      </c>
      <c r="B140" s="108"/>
      <c r="C140" s="108"/>
      <c r="D140" s="35">
        <v>0</v>
      </c>
      <c r="E140" s="77"/>
      <c r="F140" s="35">
        <v>0</v>
      </c>
      <c r="G140" s="69"/>
      <c r="H140" s="35">
        <v>0</v>
      </c>
      <c r="I140" s="69"/>
      <c r="J140" s="35">
        <v>0</v>
      </c>
      <c r="K140" s="70"/>
      <c r="L140" s="35">
        <v>0</v>
      </c>
      <c r="M140" s="43"/>
      <c r="N140" s="35">
        <v>0</v>
      </c>
      <c r="O140"/>
      <c r="P140" s="60">
        <v>0</v>
      </c>
      <c r="Q140" s="60">
        <v>0</v>
      </c>
      <c r="R140" s="60">
        <v>0</v>
      </c>
      <c r="S140" s="60">
        <v>0</v>
      </c>
      <c r="T140" s="60">
        <v>0</v>
      </c>
      <c r="U140"/>
      <c r="V140" s="79">
        <v>0</v>
      </c>
      <c r="W140" s="79">
        <v>0</v>
      </c>
      <c r="X140" s="79">
        <v>0</v>
      </c>
      <c r="Y140" s="79">
        <v>0</v>
      </c>
      <c r="Z140" s="79">
        <v>0</v>
      </c>
      <c r="AA140"/>
      <c r="AB140"/>
      <c r="AC140"/>
      <c r="AD140"/>
      <c r="AE140"/>
    </row>
    <row r="141" spans="1:31" ht="18.75" customHeight="1" thickBot="1" x14ac:dyDescent="0.3">
      <c r="A141" s="103"/>
      <c r="B141" s="68"/>
      <c r="C141" s="68"/>
      <c r="D141" s="37"/>
      <c r="E141" s="37"/>
      <c r="F141" s="37"/>
      <c r="G141" s="37"/>
      <c r="H141" s="37"/>
      <c r="I141" s="37"/>
      <c r="J141" s="37"/>
      <c r="K141" s="38"/>
      <c r="L141" s="37"/>
      <c r="M141" s="38"/>
      <c r="N141" s="37"/>
      <c r="P141" s="53"/>
      <c r="Q141" s="53"/>
      <c r="R141" s="53"/>
      <c r="S141" s="53"/>
      <c r="T141" s="53"/>
      <c r="V141" s="37"/>
      <c r="W141" s="37"/>
      <c r="X141" s="37"/>
      <c r="Y141" s="37"/>
      <c r="Z141" s="37"/>
      <c r="AA141"/>
      <c r="AB141"/>
      <c r="AC141"/>
      <c r="AD141"/>
      <c r="AE141"/>
    </row>
    <row r="142" spans="1:31" ht="18.75" thickBot="1" x14ac:dyDescent="0.3">
      <c r="A142" s="64" t="s">
        <v>87</v>
      </c>
      <c r="B142" s="108"/>
      <c r="C142" s="108"/>
      <c r="D142" s="93"/>
      <c r="E142" s="104"/>
      <c r="F142" s="93"/>
      <c r="G142" s="104"/>
      <c r="H142" s="93"/>
      <c r="I142" s="104"/>
      <c r="J142" s="93"/>
      <c r="K142" s="105"/>
      <c r="L142" s="94"/>
      <c r="M142" s="106"/>
      <c r="N142" s="94"/>
      <c r="O142"/>
      <c r="P142" s="53"/>
      <c r="Q142" s="53"/>
      <c r="R142" s="53"/>
      <c r="S142" s="53"/>
      <c r="T142" s="53"/>
      <c r="U142"/>
      <c r="V142" s="37"/>
      <c r="W142" s="37"/>
      <c r="X142" s="37"/>
      <c r="Y142" s="37"/>
      <c r="Z142" s="37"/>
      <c r="AA142"/>
      <c r="AB142"/>
      <c r="AC142"/>
      <c r="AD142"/>
      <c r="AE142"/>
    </row>
    <row r="143" spans="1:31" ht="18.75" customHeight="1" x14ac:dyDescent="0.25">
      <c r="A143" s="67" t="s">
        <v>83</v>
      </c>
      <c r="B143" s="101"/>
      <c r="C143" s="101"/>
      <c r="D143" s="35">
        <v>0</v>
      </c>
      <c r="E143" s="69"/>
      <c r="F143" s="35">
        <v>8750</v>
      </c>
      <c r="G143" s="69"/>
      <c r="H143" s="35">
        <v>10150</v>
      </c>
      <c r="I143" s="69"/>
      <c r="J143" s="35">
        <v>11550</v>
      </c>
      <c r="K143" s="70"/>
      <c r="L143" s="35">
        <v>11550</v>
      </c>
      <c r="M143" s="43"/>
      <c r="N143" s="35">
        <v>11550</v>
      </c>
      <c r="O143"/>
      <c r="P143" s="44">
        <v>5.4452528084344559E-3</v>
      </c>
      <c r="Q143" s="44">
        <v>6.1639421388414595E-3</v>
      </c>
      <c r="R143" s="44">
        <v>6.5437039085651291E-3</v>
      </c>
      <c r="S143" s="44">
        <v>6.4234335990579813E-3</v>
      </c>
      <c r="T143" s="44">
        <v>6.3318000999472625E-3</v>
      </c>
      <c r="U143"/>
      <c r="V143" s="90">
        <v>70</v>
      </c>
      <c r="W143" s="90">
        <v>70</v>
      </c>
      <c r="X143" s="90">
        <v>70</v>
      </c>
      <c r="Y143" s="90">
        <v>70</v>
      </c>
      <c r="Z143" s="90">
        <v>70</v>
      </c>
      <c r="AA143"/>
      <c r="AB143"/>
      <c r="AC143"/>
      <c r="AD143"/>
      <c r="AE143"/>
    </row>
    <row r="144" spans="1:31" ht="15.75" x14ac:dyDescent="0.25">
      <c r="A144" s="67" t="s">
        <v>88</v>
      </c>
      <c r="B144" s="72"/>
      <c r="C144" s="72"/>
      <c r="D144" s="35">
        <v>0</v>
      </c>
      <c r="E144" s="69"/>
      <c r="F144" s="35">
        <v>0</v>
      </c>
      <c r="G144" s="69"/>
      <c r="H144" s="35">
        <v>0</v>
      </c>
      <c r="I144" s="69"/>
      <c r="J144" s="35">
        <v>0</v>
      </c>
      <c r="K144" s="70"/>
      <c r="L144" s="35">
        <v>0</v>
      </c>
      <c r="M144" s="43"/>
      <c r="N144" s="35">
        <v>0</v>
      </c>
      <c r="O144"/>
      <c r="P144" s="44">
        <v>0</v>
      </c>
      <c r="Q144" s="44">
        <v>0</v>
      </c>
      <c r="R144" s="44">
        <v>0</v>
      </c>
      <c r="S144" s="44">
        <v>0</v>
      </c>
      <c r="T144" s="44">
        <v>0</v>
      </c>
      <c r="U144"/>
      <c r="V144" s="90">
        <v>0</v>
      </c>
      <c r="W144" s="90">
        <v>0</v>
      </c>
      <c r="X144" s="90">
        <v>0</v>
      </c>
      <c r="Y144" s="90">
        <v>0</v>
      </c>
      <c r="Z144" s="90">
        <v>0</v>
      </c>
      <c r="AA144"/>
      <c r="AB144"/>
      <c r="AC144"/>
      <c r="AD144"/>
      <c r="AE144"/>
    </row>
    <row r="145" spans="1:31" ht="15.75" x14ac:dyDescent="0.25">
      <c r="A145" s="67" t="s">
        <v>89</v>
      </c>
      <c r="B145" s="72"/>
      <c r="C145" s="72"/>
      <c r="D145" s="35">
        <v>0</v>
      </c>
      <c r="E145" s="69"/>
      <c r="F145" s="35">
        <v>0</v>
      </c>
      <c r="G145" s="69"/>
      <c r="H145" s="35">
        <v>0</v>
      </c>
      <c r="I145" s="69"/>
      <c r="J145" s="35">
        <v>0</v>
      </c>
      <c r="K145" s="70"/>
      <c r="L145" s="35">
        <v>0</v>
      </c>
      <c r="M145" s="43"/>
      <c r="N145" s="35">
        <v>0</v>
      </c>
      <c r="P145" s="44">
        <v>0</v>
      </c>
      <c r="Q145" s="44">
        <v>0</v>
      </c>
      <c r="R145" s="44">
        <v>0</v>
      </c>
      <c r="S145" s="44">
        <v>0</v>
      </c>
      <c r="T145" s="44">
        <v>0</v>
      </c>
      <c r="U145"/>
      <c r="V145" s="90">
        <v>0</v>
      </c>
      <c r="W145" s="90">
        <v>0</v>
      </c>
      <c r="X145" s="90">
        <v>0</v>
      </c>
      <c r="Y145" s="90">
        <v>0</v>
      </c>
      <c r="Z145" s="90">
        <v>0</v>
      </c>
      <c r="AA145"/>
      <c r="AB145"/>
      <c r="AC145"/>
      <c r="AD145"/>
      <c r="AE145"/>
    </row>
    <row r="146" spans="1:31" ht="15.75" x14ac:dyDescent="0.25">
      <c r="A146" s="67" t="s">
        <v>90</v>
      </c>
      <c r="B146" s="72"/>
      <c r="C146" s="72"/>
      <c r="D146" s="35">
        <v>0</v>
      </c>
      <c r="E146" s="69"/>
      <c r="F146" s="35">
        <v>250000</v>
      </c>
      <c r="G146" s="69"/>
      <c r="H146" s="35">
        <v>0</v>
      </c>
      <c r="I146" s="69"/>
      <c r="J146" s="35">
        <v>0</v>
      </c>
      <c r="K146" s="70"/>
      <c r="L146" s="35">
        <v>0</v>
      </c>
      <c r="M146" s="43"/>
      <c r="N146" s="35">
        <v>0</v>
      </c>
      <c r="P146" s="44">
        <v>0.15557865166955587</v>
      </c>
      <c r="Q146" s="44">
        <v>0</v>
      </c>
      <c r="R146" s="44">
        <v>0</v>
      </c>
      <c r="S146" s="44">
        <v>0</v>
      </c>
      <c r="T146" s="44">
        <v>0</v>
      </c>
      <c r="U146"/>
      <c r="V146" s="90">
        <v>2000</v>
      </c>
      <c r="W146" s="90">
        <v>0</v>
      </c>
      <c r="X146" s="90">
        <v>0</v>
      </c>
      <c r="Y146" s="90">
        <v>0</v>
      </c>
      <c r="Z146" s="90">
        <v>0</v>
      </c>
      <c r="AA146"/>
      <c r="AB146"/>
      <c r="AC146"/>
      <c r="AD146"/>
      <c r="AE146"/>
    </row>
    <row r="147" spans="1:31" ht="15.75" x14ac:dyDescent="0.25">
      <c r="A147" s="67" t="s">
        <v>91</v>
      </c>
      <c r="B147" s="72"/>
      <c r="C147" s="72"/>
      <c r="D147" s="35">
        <v>0</v>
      </c>
      <c r="E147" s="69"/>
      <c r="F147" s="35">
        <v>0</v>
      </c>
      <c r="G147" s="69"/>
      <c r="H147" s="35">
        <v>0</v>
      </c>
      <c r="I147" s="69"/>
      <c r="J147" s="35">
        <v>0</v>
      </c>
      <c r="K147" s="70"/>
      <c r="L147" s="35">
        <v>0</v>
      </c>
      <c r="M147" s="43"/>
      <c r="N147" s="35">
        <v>0</v>
      </c>
      <c r="P147" s="44">
        <v>0</v>
      </c>
      <c r="Q147" s="44">
        <v>0</v>
      </c>
      <c r="R147" s="44">
        <v>0</v>
      </c>
      <c r="S147" s="44">
        <v>0</v>
      </c>
      <c r="T147" s="44">
        <v>0</v>
      </c>
      <c r="U147"/>
      <c r="V147" s="90">
        <v>0</v>
      </c>
      <c r="W147" s="90">
        <v>0</v>
      </c>
      <c r="X147" s="90">
        <v>0</v>
      </c>
      <c r="Y147" s="90">
        <v>0</v>
      </c>
      <c r="Z147" s="90">
        <v>0</v>
      </c>
      <c r="AA147"/>
      <c r="AB147"/>
      <c r="AC147"/>
      <c r="AD147"/>
      <c r="AE147"/>
    </row>
    <row r="148" spans="1:31" ht="15.75" x14ac:dyDescent="0.25">
      <c r="A148" s="67" t="s">
        <v>92</v>
      </c>
      <c r="B148" s="72"/>
      <c r="C148" s="72"/>
      <c r="D148" s="35">
        <v>58427.177041175295</v>
      </c>
      <c r="E148" s="69"/>
      <c r="F148" s="35">
        <v>157855.8818305438</v>
      </c>
      <c r="G148" s="69"/>
      <c r="H148" s="35">
        <v>161066.84484696854</v>
      </c>
      <c r="I148" s="69"/>
      <c r="J148" s="35">
        <v>164133.87175323613</v>
      </c>
      <c r="K148" s="70"/>
      <c r="L148" s="35">
        <v>147517.13340089255</v>
      </c>
      <c r="M148" s="43"/>
      <c r="N148" s="35">
        <v>142990.83129529995</v>
      </c>
      <c r="P148" s="44">
        <v>9.8236021013218988E-2</v>
      </c>
      <c r="Q148" s="44">
        <v>9.7813469174627465E-2</v>
      </c>
      <c r="R148" s="44">
        <v>9.2990775594768732E-2</v>
      </c>
      <c r="S148" s="44">
        <v>8.2040390573507496E-2</v>
      </c>
      <c r="T148" s="44">
        <v>7.8388689167716227E-2</v>
      </c>
      <c r="U148"/>
      <c r="V148" s="90">
        <v>1262.8470546443505</v>
      </c>
      <c r="W148" s="90">
        <v>1110.8058265308175</v>
      </c>
      <c r="X148" s="90">
        <v>994.75073789840076</v>
      </c>
      <c r="Y148" s="90">
        <v>894.0432327326821</v>
      </c>
      <c r="Z148" s="90">
        <v>866.61109875939371</v>
      </c>
      <c r="AA148"/>
      <c r="AB148"/>
      <c r="AC148"/>
      <c r="AD148"/>
      <c r="AE148"/>
    </row>
    <row r="149" spans="1:31" ht="15.75" x14ac:dyDescent="0.25">
      <c r="A149" s="67">
        <v>0</v>
      </c>
      <c r="B149" s="72"/>
      <c r="C149" s="72"/>
      <c r="D149" s="35">
        <v>0</v>
      </c>
      <c r="E149" s="69"/>
      <c r="F149" s="35">
        <v>0</v>
      </c>
      <c r="G149" s="69"/>
      <c r="H149" s="35">
        <v>0</v>
      </c>
      <c r="I149" s="69"/>
      <c r="J149" s="35">
        <v>0</v>
      </c>
      <c r="K149" s="70"/>
      <c r="L149" s="35">
        <v>0</v>
      </c>
      <c r="M149" s="43"/>
      <c r="N149" s="35">
        <v>0</v>
      </c>
      <c r="P149" s="44">
        <v>0</v>
      </c>
      <c r="Q149" s="44">
        <v>0</v>
      </c>
      <c r="R149" s="44">
        <v>0</v>
      </c>
      <c r="S149" s="44">
        <v>0</v>
      </c>
      <c r="T149" s="44">
        <v>0</v>
      </c>
      <c r="U149"/>
      <c r="V149" s="90">
        <v>0</v>
      </c>
      <c r="W149" s="90">
        <v>0</v>
      </c>
      <c r="X149" s="90">
        <v>0</v>
      </c>
      <c r="Y149" s="90">
        <v>0</v>
      </c>
      <c r="Z149" s="90">
        <v>0</v>
      </c>
      <c r="AA149"/>
      <c r="AB149"/>
      <c r="AC149"/>
      <c r="AD149"/>
      <c r="AE149"/>
    </row>
    <row r="150" spans="1:31" ht="15.75" x14ac:dyDescent="0.25">
      <c r="A150" s="67">
        <v>0</v>
      </c>
      <c r="B150" s="72"/>
      <c r="C150" s="72"/>
      <c r="D150" s="35">
        <v>0</v>
      </c>
      <c r="E150" s="69"/>
      <c r="F150" s="35">
        <v>0</v>
      </c>
      <c r="G150" s="69"/>
      <c r="H150" s="35">
        <v>0</v>
      </c>
      <c r="I150" s="69"/>
      <c r="J150" s="35">
        <v>0</v>
      </c>
      <c r="K150" s="70"/>
      <c r="L150" s="35">
        <v>0</v>
      </c>
      <c r="M150" s="43"/>
      <c r="N150" s="35">
        <v>0</v>
      </c>
      <c r="P150" s="44">
        <v>0</v>
      </c>
      <c r="Q150" s="44">
        <v>0</v>
      </c>
      <c r="R150" s="44">
        <v>0</v>
      </c>
      <c r="S150" s="44">
        <v>0</v>
      </c>
      <c r="T150" s="44">
        <v>0</v>
      </c>
      <c r="U150"/>
      <c r="V150" s="90">
        <v>0</v>
      </c>
      <c r="W150" s="90">
        <v>0</v>
      </c>
      <c r="X150" s="90">
        <v>0</v>
      </c>
      <c r="Y150" s="90">
        <v>0</v>
      </c>
      <c r="Z150" s="90">
        <v>0</v>
      </c>
      <c r="AA150"/>
      <c r="AB150"/>
      <c r="AC150"/>
      <c r="AD150"/>
      <c r="AE150"/>
    </row>
    <row r="151" spans="1:31" ht="15.75" x14ac:dyDescent="0.25">
      <c r="A151" s="67">
        <v>0</v>
      </c>
      <c r="B151" s="72"/>
      <c r="C151" s="72"/>
      <c r="D151" s="35">
        <v>0</v>
      </c>
      <c r="E151" s="69"/>
      <c r="F151" s="35">
        <v>0</v>
      </c>
      <c r="G151" s="69"/>
      <c r="H151" s="35">
        <v>0</v>
      </c>
      <c r="I151" s="69"/>
      <c r="J151" s="35">
        <v>0</v>
      </c>
      <c r="K151" s="70"/>
      <c r="L151" s="35">
        <v>0</v>
      </c>
      <c r="M151" s="43"/>
      <c r="N151" s="35">
        <v>0</v>
      </c>
      <c r="P151" s="44">
        <v>0</v>
      </c>
      <c r="Q151" s="44">
        <v>0</v>
      </c>
      <c r="R151" s="44">
        <v>0</v>
      </c>
      <c r="S151" s="44">
        <v>0</v>
      </c>
      <c r="T151" s="44">
        <v>0</v>
      </c>
      <c r="U151"/>
      <c r="V151" s="90">
        <v>0</v>
      </c>
      <c r="W151" s="90">
        <v>0</v>
      </c>
      <c r="X151" s="90">
        <v>0</v>
      </c>
      <c r="Y151" s="90">
        <v>0</v>
      </c>
      <c r="Z151" s="90">
        <v>0</v>
      </c>
      <c r="AA151"/>
      <c r="AB151"/>
      <c r="AC151"/>
      <c r="AD151"/>
      <c r="AE151"/>
    </row>
    <row r="152" spans="1:31" ht="15.75" x14ac:dyDescent="0.25">
      <c r="A152" s="67">
        <v>0</v>
      </c>
      <c r="B152" s="72"/>
      <c r="C152" s="72"/>
      <c r="D152" s="35">
        <v>0</v>
      </c>
      <c r="E152" s="69"/>
      <c r="F152" s="35">
        <v>0</v>
      </c>
      <c r="G152" s="69"/>
      <c r="H152" s="35">
        <v>0</v>
      </c>
      <c r="I152" s="69"/>
      <c r="J152" s="35">
        <v>0</v>
      </c>
      <c r="K152" s="70"/>
      <c r="L152" s="35">
        <v>0</v>
      </c>
      <c r="M152" s="43"/>
      <c r="N152" s="35">
        <v>0</v>
      </c>
      <c r="P152" s="44">
        <v>0</v>
      </c>
      <c r="Q152" s="44">
        <v>0</v>
      </c>
      <c r="R152" s="44">
        <v>0</v>
      </c>
      <c r="S152" s="44">
        <v>0</v>
      </c>
      <c r="T152" s="44">
        <v>0</v>
      </c>
      <c r="U152"/>
      <c r="V152" s="90">
        <v>0</v>
      </c>
      <c r="W152" s="90">
        <v>0</v>
      </c>
      <c r="X152" s="90">
        <v>0</v>
      </c>
      <c r="Y152" s="90">
        <v>0</v>
      </c>
      <c r="Z152" s="90">
        <v>0</v>
      </c>
      <c r="AA152"/>
      <c r="AB152"/>
      <c r="AC152"/>
      <c r="AD152"/>
      <c r="AE152"/>
    </row>
    <row r="153" spans="1:31" ht="15.75" x14ac:dyDescent="0.25">
      <c r="A153" s="67">
        <v>0</v>
      </c>
      <c r="B153" s="72"/>
      <c r="C153" s="72"/>
      <c r="D153" s="35">
        <v>0</v>
      </c>
      <c r="E153" s="69"/>
      <c r="F153" s="35">
        <v>0</v>
      </c>
      <c r="G153" s="69"/>
      <c r="H153" s="35">
        <v>0</v>
      </c>
      <c r="I153" s="69"/>
      <c r="J153" s="35">
        <v>0</v>
      </c>
      <c r="K153" s="70"/>
      <c r="L153" s="35">
        <v>0</v>
      </c>
      <c r="M153" s="43"/>
      <c r="N153" s="35">
        <v>0</v>
      </c>
      <c r="P153" s="44">
        <v>0</v>
      </c>
      <c r="Q153" s="44">
        <v>0</v>
      </c>
      <c r="R153" s="44">
        <v>0</v>
      </c>
      <c r="S153" s="44">
        <v>0</v>
      </c>
      <c r="T153" s="44">
        <v>0</v>
      </c>
      <c r="U153"/>
      <c r="V153" s="90">
        <v>0</v>
      </c>
      <c r="W153" s="90">
        <v>0</v>
      </c>
      <c r="X153" s="90">
        <v>0</v>
      </c>
      <c r="Y153" s="90">
        <v>0</v>
      </c>
      <c r="Z153" s="90">
        <v>0</v>
      </c>
      <c r="AA153"/>
      <c r="AB153"/>
      <c r="AC153"/>
      <c r="AD153"/>
      <c r="AE153"/>
    </row>
    <row r="154" spans="1:31" ht="15.75" x14ac:dyDescent="0.25">
      <c r="A154" s="67">
        <v>0</v>
      </c>
      <c r="B154" s="98"/>
      <c r="C154" s="98"/>
      <c r="D154" s="35">
        <v>0</v>
      </c>
      <c r="E154" s="69"/>
      <c r="F154" s="35">
        <v>0</v>
      </c>
      <c r="G154" s="69"/>
      <c r="H154" s="35">
        <v>0</v>
      </c>
      <c r="I154" s="69"/>
      <c r="J154" s="35">
        <v>0</v>
      </c>
      <c r="K154" s="70"/>
      <c r="L154" s="35">
        <v>0</v>
      </c>
      <c r="M154" s="43"/>
      <c r="N154" s="35">
        <v>0</v>
      </c>
      <c r="P154" s="44">
        <v>0</v>
      </c>
      <c r="Q154" s="44">
        <v>0</v>
      </c>
      <c r="R154" s="44">
        <v>0</v>
      </c>
      <c r="S154" s="44">
        <v>0</v>
      </c>
      <c r="T154" s="44">
        <v>0</v>
      </c>
      <c r="U154"/>
      <c r="V154" s="90">
        <v>0</v>
      </c>
      <c r="W154" s="90">
        <v>0</v>
      </c>
      <c r="X154" s="90">
        <v>0</v>
      </c>
      <c r="Y154" s="90">
        <v>0</v>
      </c>
      <c r="Z154" s="90">
        <v>0</v>
      </c>
      <c r="AA154"/>
      <c r="AB154"/>
      <c r="AC154"/>
      <c r="AD154"/>
      <c r="AE154"/>
    </row>
    <row r="155" spans="1:31" ht="15.75" x14ac:dyDescent="0.25">
      <c r="A155" s="67">
        <v>0</v>
      </c>
      <c r="B155" s="98"/>
      <c r="C155" s="98"/>
      <c r="D155" s="35">
        <v>0</v>
      </c>
      <c r="E155" s="69"/>
      <c r="F155" s="35">
        <v>0</v>
      </c>
      <c r="G155" s="69"/>
      <c r="H155" s="35">
        <v>0</v>
      </c>
      <c r="I155" s="69"/>
      <c r="J155" s="35">
        <v>0</v>
      </c>
      <c r="K155" s="70"/>
      <c r="L155" s="35">
        <v>0</v>
      </c>
      <c r="M155" s="43"/>
      <c r="N155" s="35">
        <v>0</v>
      </c>
      <c r="P155" s="44">
        <v>0</v>
      </c>
      <c r="Q155" s="44">
        <v>0</v>
      </c>
      <c r="R155" s="44">
        <v>0</v>
      </c>
      <c r="S155" s="44">
        <v>0</v>
      </c>
      <c r="T155" s="44">
        <v>0</v>
      </c>
      <c r="U155"/>
      <c r="V155" s="90">
        <v>0</v>
      </c>
      <c r="W155" s="90">
        <v>0</v>
      </c>
      <c r="X155" s="90">
        <v>0</v>
      </c>
      <c r="Y155" s="90">
        <v>0</v>
      </c>
      <c r="Z155" s="90">
        <v>0</v>
      </c>
      <c r="AA155"/>
      <c r="AB155"/>
      <c r="AC155"/>
      <c r="AD155"/>
      <c r="AE155"/>
    </row>
    <row r="156" spans="1:31" ht="16.5" thickBot="1" x14ac:dyDescent="0.3">
      <c r="A156" s="74"/>
      <c r="B156" s="98"/>
      <c r="C156" s="98"/>
      <c r="D156" s="93"/>
      <c r="E156" s="69"/>
      <c r="F156" s="93"/>
      <c r="G156" s="69"/>
      <c r="H156" s="93"/>
      <c r="I156" s="69"/>
      <c r="J156" s="93"/>
      <c r="K156" s="70"/>
      <c r="L156" s="94"/>
      <c r="M156" s="43"/>
      <c r="N156" s="94"/>
      <c r="P156" s="53"/>
      <c r="Q156" s="53"/>
      <c r="R156" s="53"/>
      <c r="S156" s="53"/>
      <c r="T156" s="53"/>
      <c r="U156"/>
      <c r="V156" s="37"/>
      <c r="W156" s="37"/>
      <c r="X156" s="37"/>
      <c r="Y156" s="37"/>
      <c r="Z156" s="37"/>
      <c r="AA156"/>
      <c r="AB156"/>
      <c r="AC156"/>
      <c r="AD156"/>
      <c r="AE156"/>
    </row>
    <row r="157" spans="1:31" ht="16.5" thickBot="1" x14ac:dyDescent="0.3">
      <c r="A157" s="107" t="s">
        <v>93</v>
      </c>
      <c r="B157" s="72"/>
      <c r="C157" s="72"/>
      <c r="D157" s="76">
        <v>58427.177041175295</v>
      </c>
      <c r="E157" s="77"/>
      <c r="F157" s="76">
        <v>416605.8818305438</v>
      </c>
      <c r="G157" s="77"/>
      <c r="H157" s="76">
        <v>171216.84484696854</v>
      </c>
      <c r="I157" s="77"/>
      <c r="J157" s="76">
        <v>175683.87175323613</v>
      </c>
      <c r="K157" s="78"/>
      <c r="L157" s="76">
        <v>159067.13340089255</v>
      </c>
      <c r="M157" s="58"/>
      <c r="N157" s="76">
        <v>154540.83129529995</v>
      </c>
      <c r="O157" s="109"/>
      <c r="P157" s="96">
        <v>0.2592599254912093</v>
      </c>
      <c r="Q157" s="96">
        <v>0.10397741131346892</v>
      </c>
      <c r="R157" s="96">
        <v>9.9534479503333856E-2</v>
      </c>
      <c r="S157" s="96">
        <v>8.8463824172565472E-2</v>
      </c>
      <c r="T157" s="96">
        <v>8.4720489267663485E-2</v>
      </c>
      <c r="U157"/>
      <c r="V157" s="97">
        <v>3332.8470546443505</v>
      </c>
      <c r="W157" s="97">
        <v>1180.8058265308175</v>
      </c>
      <c r="X157" s="97">
        <v>1064.7507378984008</v>
      </c>
      <c r="Y157" s="97">
        <v>964.0432327326821</v>
      </c>
      <c r="Z157" s="97">
        <v>936.61109875939371</v>
      </c>
      <c r="AA157"/>
      <c r="AB157"/>
      <c r="AC157"/>
      <c r="AD157"/>
      <c r="AE157"/>
    </row>
    <row r="158" spans="1:31" ht="16.5" thickBot="1" x14ac:dyDescent="0.3">
      <c r="A158" s="110"/>
      <c r="B158" s="68"/>
      <c r="C158" s="68"/>
      <c r="D158" s="37"/>
      <c r="E158" s="37"/>
      <c r="F158" s="37"/>
      <c r="G158" s="37"/>
      <c r="H158" s="37"/>
      <c r="I158" s="37"/>
      <c r="J158" s="37"/>
      <c r="K158" s="38"/>
      <c r="L158" s="37"/>
      <c r="M158" s="38"/>
      <c r="N158" s="37"/>
      <c r="P158" s="53"/>
      <c r="Q158" s="53"/>
      <c r="R158" s="53"/>
      <c r="S158" s="53"/>
      <c r="T158" s="53"/>
      <c r="V158" s="37"/>
      <c r="W158" s="37"/>
      <c r="X158" s="37"/>
      <c r="Y158" s="37"/>
      <c r="Z158" s="37"/>
      <c r="AA158"/>
      <c r="AB158"/>
      <c r="AC158"/>
      <c r="AD158"/>
      <c r="AE158"/>
    </row>
    <row r="159" spans="1:31" ht="16.5" thickBot="1" x14ac:dyDescent="0.3">
      <c r="A159" s="111" t="s">
        <v>94</v>
      </c>
      <c r="B159" s="112"/>
      <c r="C159" s="112"/>
      <c r="D159" s="76">
        <v>192317.17704117531</v>
      </c>
      <c r="E159" s="113"/>
      <c r="F159" s="76">
        <v>1606904.272001226</v>
      </c>
      <c r="G159" s="113"/>
      <c r="H159" s="76">
        <v>1646673.4715176509</v>
      </c>
      <c r="I159" s="113"/>
      <c r="J159" s="76">
        <v>1765055.4122539184</v>
      </c>
      <c r="K159" s="114"/>
      <c r="L159" s="76">
        <v>1798103.7434081747</v>
      </c>
      <c r="M159" s="115"/>
      <c r="N159" s="76">
        <v>1824125.8121993144</v>
      </c>
      <c r="P159" s="116">
        <v>1</v>
      </c>
      <c r="Q159" s="116">
        <v>0.99999999999999989</v>
      </c>
      <c r="R159" s="116">
        <v>1</v>
      </c>
      <c r="S159" s="116">
        <v>0.99999999999999989</v>
      </c>
      <c r="T159" s="116">
        <v>0.99999999999999989</v>
      </c>
      <c r="U159"/>
      <c r="V159" s="117">
        <v>12855.23417600981</v>
      </c>
      <c r="W159" s="117">
        <v>11356.368769087247</v>
      </c>
      <c r="X159" s="117">
        <v>10697.305528811627</v>
      </c>
      <c r="Y159" s="117">
        <v>10897.598444898027</v>
      </c>
      <c r="Z159" s="117">
        <v>11055.307952723117</v>
      </c>
      <c r="AA159"/>
      <c r="AB159"/>
      <c r="AC159"/>
      <c r="AD159"/>
      <c r="AE159"/>
    </row>
    <row r="160" spans="1:31" ht="16.5" thickBot="1" x14ac:dyDescent="0.3">
      <c r="A160" s="118"/>
      <c r="B160" s="119"/>
      <c r="C160" s="119"/>
      <c r="D160" s="37"/>
      <c r="E160" s="37"/>
      <c r="F160" s="37"/>
      <c r="G160" s="37"/>
      <c r="H160" s="37"/>
      <c r="I160" s="37"/>
      <c r="J160" s="37"/>
      <c r="K160" s="38"/>
      <c r="L160" s="37"/>
      <c r="M160" s="38"/>
      <c r="N160" s="37"/>
      <c r="AA160"/>
      <c r="AB160"/>
      <c r="AC160"/>
      <c r="AD160"/>
      <c r="AE160"/>
    </row>
    <row r="161" spans="1:31" ht="16.5" thickBot="1" x14ac:dyDescent="0.3">
      <c r="A161" s="120" t="s">
        <v>95</v>
      </c>
      <c r="B161" s="112"/>
      <c r="C161" s="112"/>
      <c r="D161" s="121">
        <v>117682.82295882469</v>
      </c>
      <c r="E161" s="122"/>
      <c r="F161" s="121">
        <v>295541.16425595339</v>
      </c>
      <c r="G161" s="122"/>
      <c r="H161" s="121">
        <v>74361.087574411184</v>
      </c>
      <c r="I161" s="113"/>
      <c r="J161" s="121">
        <v>65583.920224146917</v>
      </c>
      <c r="K161" s="114"/>
      <c r="L161" s="121">
        <v>33806.22779945191</v>
      </c>
      <c r="M161" s="123"/>
      <c r="N161" s="121">
        <v>11630.210512464633</v>
      </c>
      <c r="P161" s="124"/>
      <c r="Q161" s="124"/>
      <c r="R161" s="124"/>
      <c r="S161" s="124"/>
      <c r="T161" s="124"/>
      <c r="U161"/>
      <c r="V161"/>
      <c r="W161"/>
      <c r="X161"/>
      <c r="Y161"/>
      <c r="Z161"/>
      <c r="AA161"/>
      <c r="AB161"/>
      <c r="AC161"/>
      <c r="AD161"/>
      <c r="AE161"/>
    </row>
    <row r="162" spans="1:31" ht="16.5" thickBot="1" x14ac:dyDescent="0.3">
      <c r="A162" s="125"/>
      <c r="B162" s="126"/>
      <c r="C162" s="127"/>
      <c r="D162" s="94"/>
      <c r="E162" s="94"/>
      <c r="F162" s="94"/>
      <c r="G162" s="94"/>
      <c r="H162" s="94"/>
      <c r="I162" s="94"/>
      <c r="J162" s="94"/>
      <c r="K162" s="128"/>
      <c r="L162" s="94"/>
      <c r="M162" s="106"/>
      <c r="N162" s="94"/>
      <c r="P162" s="124"/>
      <c r="Q162" s="124"/>
      <c r="R162" s="124"/>
      <c r="S162" s="124"/>
      <c r="T162" s="124"/>
      <c r="U162"/>
      <c r="V162" s="129"/>
      <c r="W162" s="129"/>
      <c r="X162" s="129"/>
      <c r="Y162" s="129"/>
      <c r="Z162" s="129"/>
      <c r="AA162"/>
      <c r="AB162"/>
      <c r="AC162"/>
      <c r="AD162"/>
      <c r="AE162"/>
    </row>
    <row r="163" spans="1:31" ht="16.5" thickBot="1" x14ac:dyDescent="0.3">
      <c r="A163" s="130" t="s">
        <v>96</v>
      </c>
      <c r="B163" s="131"/>
      <c r="C163" s="131"/>
      <c r="D163" s="59">
        <v>0</v>
      </c>
      <c r="E163" s="94"/>
      <c r="F163" s="132">
        <v>117682.82295882469</v>
      </c>
      <c r="G163" s="133"/>
      <c r="H163" s="132">
        <v>413223.98721477808</v>
      </c>
      <c r="I163" s="133"/>
      <c r="J163" s="132">
        <v>487585.07478918927</v>
      </c>
      <c r="K163" s="134"/>
      <c r="L163" s="132">
        <v>553168.99501333619</v>
      </c>
      <c r="M163" s="134"/>
      <c r="N163" s="132">
        <v>586975.2228127881</v>
      </c>
      <c r="P163" s="124"/>
      <c r="Q163" s="124"/>
      <c r="R163" s="124"/>
      <c r="S163" s="124"/>
      <c r="T163" s="124"/>
      <c r="U163"/>
      <c r="V163" s="129"/>
      <c r="W163" s="129"/>
      <c r="X163" s="129"/>
      <c r="Y163" s="129"/>
      <c r="Z163" s="129"/>
      <c r="AA163"/>
      <c r="AB163"/>
      <c r="AC163"/>
      <c r="AD163"/>
      <c r="AE163"/>
    </row>
    <row r="164" spans="1:31" ht="16.5" thickBot="1" x14ac:dyDescent="0.3">
      <c r="A164" s="135" t="s">
        <v>97</v>
      </c>
      <c r="B164" s="131"/>
      <c r="C164" s="131"/>
      <c r="D164" s="132">
        <v>117682.82295882469</v>
      </c>
      <c r="E164" s="52"/>
      <c r="F164" s="132">
        <v>295541.16425595339</v>
      </c>
      <c r="G164" s="136"/>
      <c r="H164" s="132">
        <v>74361.087574411184</v>
      </c>
      <c r="I164" s="136"/>
      <c r="J164" s="132">
        <v>65583.920224146917</v>
      </c>
      <c r="K164" s="48"/>
      <c r="L164" s="132">
        <v>33806.22779945191</v>
      </c>
      <c r="M164" s="48"/>
      <c r="N164" s="132">
        <v>11630.210512464633</v>
      </c>
      <c r="O164"/>
      <c r="P164" s="124"/>
      <c r="Q164" s="124"/>
      <c r="R164" s="124"/>
      <c r="S164" s="124"/>
      <c r="T164" s="124"/>
      <c r="U164"/>
      <c r="V164"/>
      <c r="W164"/>
      <c r="X164"/>
      <c r="Y164"/>
      <c r="Z164"/>
      <c r="AA164"/>
      <c r="AB164"/>
      <c r="AC164"/>
      <c r="AD164"/>
      <c r="AE164"/>
    </row>
    <row r="165" spans="1:31" ht="16.5" thickBot="1" x14ac:dyDescent="0.3">
      <c r="A165" s="137" t="s">
        <v>98</v>
      </c>
      <c r="B165" s="138"/>
      <c r="C165" s="138"/>
      <c r="D165" s="132">
        <v>117682.82295882469</v>
      </c>
      <c r="E165" s="138"/>
      <c r="F165" s="132">
        <v>413223.98721477808</v>
      </c>
      <c r="G165" s="139"/>
      <c r="H165" s="132">
        <v>487585.07478918927</v>
      </c>
      <c r="I165" s="139"/>
      <c r="J165" s="132">
        <v>553168.99501333619</v>
      </c>
      <c r="K165" s="140"/>
      <c r="L165" s="132">
        <v>586975.2228127881</v>
      </c>
      <c r="M165" s="48"/>
      <c r="N165" s="132">
        <v>598605.43332525273</v>
      </c>
      <c r="O165"/>
      <c r="P165" s="124"/>
      <c r="Q165" s="124"/>
      <c r="R165" s="124"/>
      <c r="S165" s="124"/>
      <c r="T165" s="124"/>
      <c r="U165"/>
      <c r="V165"/>
      <c r="W165"/>
      <c r="X165"/>
      <c r="Y165"/>
      <c r="Z165"/>
      <c r="AA165"/>
      <c r="AB165"/>
      <c r="AC165"/>
      <c r="AD165"/>
      <c r="AE165"/>
    </row>
    <row r="166" spans="1:31" ht="15.75" x14ac:dyDescent="0.25">
      <c r="A166" s="141"/>
      <c r="B166" s="142"/>
      <c r="C166" s="142"/>
      <c r="D166" s="143"/>
      <c r="E166" s="144"/>
      <c r="F166" s="143"/>
      <c r="G166" s="144"/>
      <c r="H166" s="143"/>
      <c r="I166" s="144"/>
      <c r="J166" s="143"/>
      <c r="K166" s="58"/>
      <c r="L166" s="143"/>
      <c r="M166" s="43"/>
      <c r="N166" s="37"/>
      <c r="O166"/>
      <c r="P166" s="124"/>
      <c r="Q166" s="124"/>
      <c r="R166" s="124"/>
      <c r="S166" s="124"/>
      <c r="T166" s="124"/>
      <c r="U166"/>
      <c r="V166"/>
      <c r="W166"/>
      <c r="X166"/>
      <c r="Y166"/>
      <c r="Z166"/>
      <c r="AA166"/>
      <c r="AB166"/>
      <c r="AC166"/>
      <c r="AD166"/>
      <c r="AE166"/>
    </row>
    <row r="167" spans="1:31" ht="15.75" x14ac:dyDescent="0.25">
      <c r="A167" s="141"/>
      <c r="B167" s="141"/>
      <c r="C167" s="141"/>
      <c r="D167" s="37"/>
      <c r="E167" s="37"/>
      <c r="F167" s="37"/>
      <c r="G167" s="37"/>
      <c r="H167" s="37"/>
      <c r="I167" s="37"/>
      <c r="J167" s="37"/>
      <c r="K167" s="38"/>
      <c r="L167" s="37"/>
      <c r="M167" s="38"/>
      <c r="N167" s="37"/>
      <c r="O167"/>
      <c r="P167" s="124"/>
      <c r="Q167" s="124"/>
      <c r="R167" s="124"/>
      <c r="S167" s="124"/>
      <c r="T167" s="124"/>
      <c r="U167"/>
      <c r="V167"/>
      <c r="W167"/>
      <c r="X167"/>
      <c r="Y167"/>
      <c r="Z167"/>
      <c r="AA167"/>
      <c r="AB167"/>
      <c r="AC167"/>
      <c r="AD167"/>
      <c r="AE167"/>
    </row>
    <row r="168" spans="1:31" ht="15.75" x14ac:dyDescent="0.25">
      <c r="A168" s="141"/>
      <c r="B168" s="141"/>
      <c r="C168" s="141"/>
      <c r="D168" s="143"/>
      <c r="E168" s="144"/>
      <c r="F168" s="143"/>
      <c r="G168" s="144"/>
      <c r="H168" s="143"/>
      <c r="I168" s="144"/>
      <c r="J168" s="143"/>
      <c r="K168" s="58"/>
      <c r="L168" s="143"/>
      <c r="M168" s="43"/>
      <c r="N168" s="37"/>
      <c r="O168"/>
      <c r="P168" s="124"/>
      <c r="Q168" s="124"/>
      <c r="R168" s="124"/>
      <c r="S168" s="124"/>
      <c r="T168" s="124"/>
      <c r="U168"/>
      <c r="V168"/>
      <c r="W168"/>
      <c r="X168"/>
      <c r="Y168"/>
      <c r="Z168"/>
      <c r="AA168"/>
      <c r="AB168"/>
      <c r="AC168"/>
      <c r="AD168"/>
      <c r="AE168"/>
    </row>
    <row r="169" spans="1:31" ht="15.75" x14ac:dyDescent="0.25">
      <c r="B169" s="141"/>
      <c r="C169" s="141"/>
      <c r="D169" s="143"/>
      <c r="E169" s="144"/>
      <c r="F169" s="143"/>
      <c r="G169" s="144"/>
      <c r="H169" s="143"/>
      <c r="I169" s="144"/>
      <c r="J169" s="143"/>
      <c r="K169" s="58"/>
      <c r="L169" s="143"/>
      <c r="M169" s="43"/>
      <c r="N169" s="37"/>
      <c r="O169"/>
      <c r="P169" s="124"/>
      <c r="Q169" s="124"/>
      <c r="R169" s="124"/>
      <c r="S169" s="124"/>
      <c r="T169" s="124"/>
      <c r="U169"/>
      <c r="V169"/>
      <c r="W169"/>
      <c r="X169"/>
      <c r="Y169"/>
      <c r="Z169"/>
      <c r="AA169"/>
      <c r="AB169"/>
      <c r="AC169"/>
      <c r="AD169"/>
      <c r="AE169"/>
    </row>
    <row r="170" spans="1:31" x14ac:dyDescent="0.25">
      <c r="D170" s="37"/>
      <c r="E170" s="37"/>
      <c r="F170" s="37"/>
      <c r="G170" s="37"/>
      <c r="H170" s="37"/>
      <c r="I170" s="37"/>
      <c r="J170" s="37"/>
      <c r="K170" s="38"/>
      <c r="L170" s="37"/>
      <c r="M170" s="38"/>
      <c r="N170" s="37"/>
    </row>
    <row r="171" spans="1:31" x14ac:dyDescent="0.25">
      <c r="D171" s="37"/>
      <c r="E171" s="37"/>
      <c r="F171" s="37"/>
      <c r="G171" s="37"/>
      <c r="H171" s="37"/>
      <c r="I171" s="37"/>
      <c r="J171" s="37"/>
      <c r="K171" s="38"/>
      <c r="L171" s="37"/>
      <c r="M171" s="38"/>
      <c r="N171" s="37"/>
    </row>
    <row r="172" spans="1:31" x14ac:dyDescent="0.25">
      <c r="C172" s="145"/>
      <c r="D172" s="37"/>
      <c r="E172" s="37"/>
      <c r="F172" s="37"/>
      <c r="G172" s="37"/>
      <c r="H172" s="37"/>
      <c r="I172" s="37"/>
      <c r="J172" s="37"/>
      <c r="K172" s="38"/>
      <c r="L172" s="37"/>
      <c r="M172" s="38"/>
      <c r="N172" s="37"/>
    </row>
    <row r="173" spans="1:31" ht="15.75" thickBot="1" x14ac:dyDescent="0.3">
      <c r="C173" s="145"/>
      <c r="D173" s="37"/>
      <c r="E173" s="37"/>
      <c r="F173" s="37"/>
      <c r="G173" s="37"/>
      <c r="H173" s="37"/>
      <c r="I173" s="37"/>
      <c r="J173" s="37"/>
      <c r="K173" s="38"/>
      <c r="L173" s="37"/>
      <c r="M173" s="38"/>
      <c r="N173" s="37"/>
    </row>
    <row r="174" spans="1:31" ht="15.75" thickBot="1" x14ac:dyDescent="0.3">
      <c r="C174" s="146"/>
      <c r="D174" s="147" t="s">
        <v>99</v>
      </c>
      <c r="E174" s="148"/>
      <c r="F174" s="148"/>
      <c r="G174" s="148"/>
      <c r="H174" s="148"/>
      <c r="I174" s="148"/>
      <c r="J174" s="148"/>
      <c r="K174" s="148"/>
      <c r="L174" s="148"/>
      <c r="M174" s="148"/>
      <c r="N174" s="149"/>
    </row>
    <row r="175" spans="1:31" ht="17.100000000000001" customHeight="1" thickBot="1" x14ac:dyDescent="0.3">
      <c r="C175" s="145"/>
      <c r="D175" s="150" t="s">
        <v>100</v>
      </c>
      <c r="E175" s="151"/>
      <c r="F175" s="152">
        <v>2015</v>
      </c>
      <c r="G175" s="151"/>
      <c r="H175" s="152">
        <v>2016</v>
      </c>
      <c r="I175" s="151"/>
      <c r="J175" s="152">
        <v>2017</v>
      </c>
      <c r="K175" s="151"/>
      <c r="L175" s="152">
        <v>2018</v>
      </c>
      <c r="M175" s="151"/>
      <c r="N175" s="152">
        <v>2019</v>
      </c>
    </row>
    <row r="176" spans="1:31" ht="40.5" customHeight="1" thickBot="1" x14ac:dyDescent="0.3">
      <c r="C176" s="153"/>
      <c r="D176" s="150" t="s">
        <v>101</v>
      </c>
      <c r="E176" s="154"/>
      <c r="F176" s="155">
        <v>9.8999999999999986</v>
      </c>
      <c r="G176" s="151"/>
      <c r="H176" s="155">
        <v>10.399999999999999</v>
      </c>
      <c r="I176" s="151"/>
      <c r="J176" s="155">
        <v>10.899999999999999</v>
      </c>
      <c r="K176" s="151"/>
      <c r="L176" s="155">
        <v>10.899999999999999</v>
      </c>
      <c r="M176" s="151"/>
      <c r="N176" s="155">
        <v>10.899999999999999</v>
      </c>
    </row>
    <row r="177" spans="3:14" ht="40.5" customHeight="1" thickBot="1" x14ac:dyDescent="0.3">
      <c r="C177" s="153"/>
      <c r="D177" s="150" t="s">
        <v>102</v>
      </c>
      <c r="E177" s="154"/>
      <c r="F177" s="156">
        <v>451250</v>
      </c>
      <c r="G177" s="154"/>
      <c r="H177" s="156">
        <v>485775</v>
      </c>
      <c r="I177" s="154"/>
      <c r="J177" s="156">
        <v>521500.5</v>
      </c>
      <c r="K177" s="154"/>
      <c r="L177" s="156">
        <v>531930.50999999989</v>
      </c>
      <c r="M177" s="154"/>
      <c r="N177" s="156">
        <v>542569.1202</v>
      </c>
    </row>
    <row r="178" spans="3:14" ht="40.5" customHeight="1" thickBot="1" x14ac:dyDescent="0.3">
      <c r="C178" s="153"/>
      <c r="D178" s="150" t="s">
        <v>103</v>
      </c>
      <c r="E178" s="157"/>
      <c r="F178" s="155">
        <v>125</v>
      </c>
      <c r="G178" s="157"/>
      <c r="H178" s="155">
        <v>145</v>
      </c>
      <c r="I178" s="157"/>
      <c r="J178" s="155">
        <v>165</v>
      </c>
      <c r="K178" s="157"/>
      <c r="L178" s="155">
        <v>165</v>
      </c>
      <c r="M178" s="157"/>
      <c r="N178" s="155">
        <v>165</v>
      </c>
    </row>
    <row r="179" spans="3:14" x14ac:dyDescent="0.25">
      <c r="C179" s="153"/>
    </row>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sheetData>
  <mergeCells count="6">
    <mergeCell ref="D7:D8"/>
    <mergeCell ref="F8:N8"/>
    <mergeCell ref="P8:T8"/>
    <mergeCell ref="V38:Z38"/>
    <mergeCell ref="P39:T39"/>
    <mergeCell ref="D174:N17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8"/>
  <sheetViews>
    <sheetView zoomScale="70" zoomScaleNormal="70" workbookViewId="0">
      <pane xSplit="1" ySplit="9" topLeftCell="B10" activePane="bottomRight" state="frozen"/>
      <selection pane="topRight" activeCell="B1" sqref="B1"/>
      <selection pane="bottomLeft" activeCell="A10" sqref="A10"/>
      <selection pane="bottomRight" activeCell="N18" sqref="N17:N18"/>
    </sheetView>
  </sheetViews>
  <sheetFormatPr defaultRowHeight="15" x14ac:dyDescent="0.25"/>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15" customWidth="1"/>
    <col min="12" max="12" width="18.7109375" customWidth="1"/>
    <col min="13" max="13" width="3.42578125" style="15" customWidth="1"/>
    <col min="14" max="14" width="18.7109375" customWidth="1"/>
    <col min="15" max="15" width="9.140625" style="7"/>
    <col min="16" max="20" width="12.28515625" style="8" customWidth="1"/>
    <col min="21" max="21" width="9.140625" style="7"/>
    <col min="22" max="23" width="12.7109375" style="7" bestFit="1" customWidth="1"/>
    <col min="24" max="24" width="14.140625" style="7" bestFit="1" customWidth="1"/>
    <col min="25" max="26" width="12.7109375" style="7" bestFit="1" customWidth="1"/>
    <col min="27" max="31" width="9.140625" style="7"/>
    <col min="257" max="257" width="76" customWidth="1"/>
    <col min="258" max="258" width="4.85546875" customWidth="1"/>
    <col min="259" max="259" width="3" customWidth="1"/>
    <col min="260" max="260" width="19.85546875" customWidth="1"/>
    <col min="261" max="261" width="2.28515625" customWidth="1"/>
    <col min="262" max="262" width="18.42578125" customWidth="1"/>
    <col min="263" max="263" width="2.7109375" customWidth="1"/>
    <col min="264" max="264" width="18.7109375" customWidth="1"/>
    <col min="265" max="265" width="2.5703125" customWidth="1"/>
    <col min="266" max="266" width="18.7109375" customWidth="1"/>
    <col min="267" max="267" width="3" customWidth="1"/>
    <col min="268" max="268" width="18.7109375" customWidth="1"/>
    <col min="269" max="269" width="3.42578125" customWidth="1"/>
    <col min="270" max="270" width="18.7109375" customWidth="1"/>
    <col min="272" max="276" width="12.28515625" customWidth="1"/>
    <col min="278" max="279" width="12.7109375" bestFit="1" customWidth="1"/>
    <col min="280" max="280" width="14.140625" bestFit="1" customWidth="1"/>
    <col min="281" max="282" width="12.7109375" bestFit="1" customWidth="1"/>
    <col min="513" max="513" width="76" customWidth="1"/>
    <col min="514" max="514" width="4.85546875" customWidth="1"/>
    <col min="515" max="515" width="3" customWidth="1"/>
    <col min="516" max="516" width="19.85546875" customWidth="1"/>
    <col min="517" max="517" width="2.28515625" customWidth="1"/>
    <col min="518" max="518" width="18.42578125" customWidth="1"/>
    <col min="519" max="519" width="2.7109375" customWidth="1"/>
    <col min="520" max="520" width="18.7109375" customWidth="1"/>
    <col min="521" max="521" width="2.5703125" customWidth="1"/>
    <col min="522" max="522" width="18.7109375" customWidth="1"/>
    <col min="523" max="523" width="3" customWidth="1"/>
    <col min="524" max="524" width="18.7109375" customWidth="1"/>
    <col min="525" max="525" width="3.42578125" customWidth="1"/>
    <col min="526" max="526" width="18.7109375" customWidth="1"/>
    <col min="528" max="532" width="12.28515625" customWidth="1"/>
    <col min="534" max="535" width="12.7109375" bestFit="1" customWidth="1"/>
    <col min="536" max="536" width="14.140625" bestFit="1" customWidth="1"/>
    <col min="537" max="538" width="12.7109375" bestFit="1" customWidth="1"/>
    <col min="769" max="769" width="76" customWidth="1"/>
    <col min="770" max="770" width="4.85546875" customWidth="1"/>
    <col min="771" max="771" width="3" customWidth="1"/>
    <col min="772" max="772" width="19.85546875" customWidth="1"/>
    <col min="773" max="773" width="2.28515625" customWidth="1"/>
    <col min="774" max="774" width="18.42578125" customWidth="1"/>
    <col min="775" max="775" width="2.7109375" customWidth="1"/>
    <col min="776" max="776" width="18.7109375" customWidth="1"/>
    <col min="777" max="777" width="2.5703125" customWidth="1"/>
    <col min="778" max="778" width="18.7109375" customWidth="1"/>
    <col min="779" max="779" width="3" customWidth="1"/>
    <col min="780" max="780" width="18.7109375" customWidth="1"/>
    <col min="781" max="781" width="3.42578125" customWidth="1"/>
    <col min="782" max="782" width="18.7109375" customWidth="1"/>
    <col min="784" max="788" width="12.28515625" customWidth="1"/>
    <col min="790" max="791" width="12.7109375" bestFit="1" customWidth="1"/>
    <col min="792" max="792" width="14.140625" bestFit="1" customWidth="1"/>
    <col min="793" max="794" width="12.7109375" bestFit="1" customWidth="1"/>
    <col min="1025" max="1025" width="76" customWidth="1"/>
    <col min="1026" max="1026" width="4.85546875" customWidth="1"/>
    <col min="1027" max="1027" width="3" customWidth="1"/>
    <col min="1028" max="1028" width="19.85546875" customWidth="1"/>
    <col min="1029" max="1029" width="2.28515625" customWidth="1"/>
    <col min="1030" max="1030" width="18.42578125" customWidth="1"/>
    <col min="1031" max="1031" width="2.7109375" customWidth="1"/>
    <col min="1032" max="1032" width="18.7109375" customWidth="1"/>
    <col min="1033" max="1033" width="2.5703125" customWidth="1"/>
    <col min="1034" max="1034" width="18.7109375" customWidth="1"/>
    <col min="1035" max="1035" width="3" customWidth="1"/>
    <col min="1036" max="1036" width="18.7109375" customWidth="1"/>
    <col min="1037" max="1037" width="3.42578125" customWidth="1"/>
    <col min="1038" max="1038" width="18.7109375" customWidth="1"/>
    <col min="1040" max="1044" width="12.28515625" customWidth="1"/>
    <col min="1046" max="1047" width="12.7109375" bestFit="1" customWidth="1"/>
    <col min="1048" max="1048" width="14.140625" bestFit="1" customWidth="1"/>
    <col min="1049" max="1050" width="12.7109375" bestFit="1" customWidth="1"/>
    <col min="1281" max="1281" width="76" customWidth="1"/>
    <col min="1282" max="1282" width="4.85546875" customWidth="1"/>
    <col min="1283" max="1283" width="3" customWidth="1"/>
    <col min="1284" max="1284" width="19.85546875" customWidth="1"/>
    <col min="1285" max="1285" width="2.28515625" customWidth="1"/>
    <col min="1286" max="1286" width="18.42578125" customWidth="1"/>
    <col min="1287" max="1287" width="2.7109375" customWidth="1"/>
    <col min="1288" max="1288" width="18.7109375" customWidth="1"/>
    <col min="1289" max="1289" width="2.5703125" customWidth="1"/>
    <col min="1290" max="1290" width="18.7109375" customWidth="1"/>
    <col min="1291" max="1291" width="3" customWidth="1"/>
    <col min="1292" max="1292" width="18.7109375" customWidth="1"/>
    <col min="1293" max="1293" width="3.42578125" customWidth="1"/>
    <col min="1294" max="1294" width="18.7109375" customWidth="1"/>
    <col min="1296" max="1300" width="12.28515625" customWidth="1"/>
    <col min="1302" max="1303" width="12.7109375" bestFit="1" customWidth="1"/>
    <col min="1304" max="1304" width="14.140625" bestFit="1" customWidth="1"/>
    <col min="1305" max="1306" width="12.7109375" bestFit="1" customWidth="1"/>
    <col min="1537" max="1537" width="76" customWidth="1"/>
    <col min="1538" max="1538" width="4.85546875" customWidth="1"/>
    <col min="1539" max="1539" width="3" customWidth="1"/>
    <col min="1540" max="1540" width="19.85546875" customWidth="1"/>
    <col min="1541" max="1541" width="2.28515625" customWidth="1"/>
    <col min="1542" max="1542" width="18.42578125" customWidth="1"/>
    <col min="1543" max="1543" width="2.7109375" customWidth="1"/>
    <col min="1544" max="1544" width="18.7109375" customWidth="1"/>
    <col min="1545" max="1545" width="2.5703125" customWidth="1"/>
    <col min="1546" max="1546" width="18.7109375" customWidth="1"/>
    <col min="1547" max="1547" width="3" customWidth="1"/>
    <col min="1548" max="1548" width="18.7109375" customWidth="1"/>
    <col min="1549" max="1549" width="3.42578125" customWidth="1"/>
    <col min="1550" max="1550" width="18.7109375" customWidth="1"/>
    <col min="1552" max="1556" width="12.28515625" customWidth="1"/>
    <col min="1558" max="1559" width="12.7109375" bestFit="1" customWidth="1"/>
    <col min="1560" max="1560" width="14.140625" bestFit="1" customWidth="1"/>
    <col min="1561" max="1562" width="12.7109375" bestFit="1" customWidth="1"/>
    <col min="1793" max="1793" width="76" customWidth="1"/>
    <col min="1794" max="1794" width="4.85546875" customWidth="1"/>
    <col min="1795" max="1795" width="3" customWidth="1"/>
    <col min="1796" max="1796" width="19.85546875" customWidth="1"/>
    <col min="1797" max="1797" width="2.28515625" customWidth="1"/>
    <col min="1798" max="1798" width="18.42578125" customWidth="1"/>
    <col min="1799" max="1799" width="2.7109375" customWidth="1"/>
    <col min="1800" max="1800" width="18.7109375" customWidth="1"/>
    <col min="1801" max="1801" width="2.5703125" customWidth="1"/>
    <col min="1802" max="1802" width="18.7109375" customWidth="1"/>
    <col min="1803" max="1803" width="3" customWidth="1"/>
    <col min="1804" max="1804" width="18.7109375" customWidth="1"/>
    <col min="1805" max="1805" width="3.42578125" customWidth="1"/>
    <col min="1806" max="1806" width="18.7109375" customWidth="1"/>
    <col min="1808" max="1812" width="12.28515625" customWidth="1"/>
    <col min="1814" max="1815" width="12.7109375" bestFit="1" customWidth="1"/>
    <col min="1816" max="1816" width="14.140625" bestFit="1" customWidth="1"/>
    <col min="1817" max="1818" width="12.7109375" bestFit="1" customWidth="1"/>
    <col min="2049" max="2049" width="76" customWidth="1"/>
    <col min="2050" max="2050" width="4.85546875" customWidth="1"/>
    <col min="2051" max="2051" width="3" customWidth="1"/>
    <col min="2052" max="2052" width="19.85546875" customWidth="1"/>
    <col min="2053" max="2053" width="2.28515625" customWidth="1"/>
    <col min="2054" max="2054" width="18.42578125" customWidth="1"/>
    <col min="2055" max="2055" width="2.7109375" customWidth="1"/>
    <col min="2056" max="2056" width="18.7109375" customWidth="1"/>
    <col min="2057" max="2057" width="2.5703125" customWidth="1"/>
    <col min="2058" max="2058" width="18.7109375" customWidth="1"/>
    <col min="2059" max="2059" width="3" customWidth="1"/>
    <col min="2060" max="2060" width="18.7109375" customWidth="1"/>
    <col min="2061" max="2061" width="3.42578125" customWidth="1"/>
    <col min="2062" max="2062" width="18.7109375" customWidth="1"/>
    <col min="2064" max="2068" width="12.28515625" customWidth="1"/>
    <col min="2070" max="2071" width="12.7109375" bestFit="1" customWidth="1"/>
    <col min="2072" max="2072" width="14.140625" bestFit="1" customWidth="1"/>
    <col min="2073" max="2074" width="12.7109375" bestFit="1" customWidth="1"/>
    <col min="2305" max="2305" width="76" customWidth="1"/>
    <col min="2306" max="2306" width="4.85546875" customWidth="1"/>
    <col min="2307" max="2307" width="3" customWidth="1"/>
    <col min="2308" max="2308" width="19.85546875" customWidth="1"/>
    <col min="2309" max="2309" width="2.28515625" customWidth="1"/>
    <col min="2310" max="2310" width="18.42578125" customWidth="1"/>
    <col min="2311" max="2311" width="2.7109375" customWidth="1"/>
    <col min="2312" max="2312" width="18.7109375" customWidth="1"/>
    <col min="2313" max="2313" width="2.5703125" customWidth="1"/>
    <col min="2314" max="2314" width="18.7109375" customWidth="1"/>
    <col min="2315" max="2315" width="3" customWidth="1"/>
    <col min="2316" max="2316" width="18.7109375" customWidth="1"/>
    <col min="2317" max="2317" width="3.42578125" customWidth="1"/>
    <col min="2318" max="2318" width="18.7109375" customWidth="1"/>
    <col min="2320" max="2324" width="12.28515625" customWidth="1"/>
    <col min="2326" max="2327" width="12.7109375" bestFit="1" customWidth="1"/>
    <col min="2328" max="2328" width="14.140625" bestFit="1" customWidth="1"/>
    <col min="2329" max="2330" width="12.7109375" bestFit="1" customWidth="1"/>
    <col min="2561" max="2561" width="76" customWidth="1"/>
    <col min="2562" max="2562" width="4.85546875" customWidth="1"/>
    <col min="2563" max="2563" width="3" customWidth="1"/>
    <col min="2564" max="2564" width="19.85546875" customWidth="1"/>
    <col min="2565" max="2565" width="2.28515625" customWidth="1"/>
    <col min="2566" max="2566" width="18.42578125" customWidth="1"/>
    <col min="2567" max="2567" width="2.7109375" customWidth="1"/>
    <col min="2568" max="2568" width="18.7109375" customWidth="1"/>
    <col min="2569" max="2569" width="2.5703125" customWidth="1"/>
    <col min="2570" max="2570" width="18.7109375" customWidth="1"/>
    <col min="2571" max="2571" width="3" customWidth="1"/>
    <col min="2572" max="2572" width="18.7109375" customWidth="1"/>
    <col min="2573" max="2573" width="3.42578125" customWidth="1"/>
    <col min="2574" max="2574" width="18.7109375" customWidth="1"/>
    <col min="2576" max="2580" width="12.28515625" customWidth="1"/>
    <col min="2582" max="2583" width="12.7109375" bestFit="1" customWidth="1"/>
    <col min="2584" max="2584" width="14.140625" bestFit="1" customWidth="1"/>
    <col min="2585" max="2586" width="12.7109375" bestFit="1" customWidth="1"/>
    <col min="2817" max="2817" width="76" customWidth="1"/>
    <col min="2818" max="2818" width="4.85546875" customWidth="1"/>
    <col min="2819" max="2819" width="3" customWidth="1"/>
    <col min="2820" max="2820" width="19.85546875" customWidth="1"/>
    <col min="2821" max="2821" width="2.28515625" customWidth="1"/>
    <col min="2822" max="2822" width="18.42578125" customWidth="1"/>
    <col min="2823" max="2823" width="2.7109375" customWidth="1"/>
    <col min="2824" max="2824" width="18.7109375" customWidth="1"/>
    <col min="2825" max="2825" width="2.5703125" customWidth="1"/>
    <col min="2826" max="2826" width="18.7109375" customWidth="1"/>
    <col min="2827" max="2827" width="3" customWidth="1"/>
    <col min="2828" max="2828" width="18.7109375" customWidth="1"/>
    <col min="2829" max="2829" width="3.42578125" customWidth="1"/>
    <col min="2830" max="2830" width="18.7109375" customWidth="1"/>
    <col min="2832" max="2836" width="12.28515625" customWidth="1"/>
    <col min="2838" max="2839" width="12.7109375" bestFit="1" customWidth="1"/>
    <col min="2840" max="2840" width="14.140625" bestFit="1" customWidth="1"/>
    <col min="2841" max="2842" width="12.7109375" bestFit="1" customWidth="1"/>
    <col min="3073" max="3073" width="76" customWidth="1"/>
    <col min="3074" max="3074" width="4.85546875" customWidth="1"/>
    <col min="3075" max="3075" width="3" customWidth="1"/>
    <col min="3076" max="3076" width="19.85546875" customWidth="1"/>
    <col min="3077" max="3077" width="2.28515625" customWidth="1"/>
    <col min="3078" max="3078" width="18.42578125" customWidth="1"/>
    <col min="3079" max="3079" width="2.7109375" customWidth="1"/>
    <col min="3080" max="3080" width="18.7109375" customWidth="1"/>
    <col min="3081" max="3081" width="2.5703125" customWidth="1"/>
    <col min="3082" max="3082" width="18.7109375" customWidth="1"/>
    <col min="3083" max="3083" width="3" customWidth="1"/>
    <col min="3084" max="3084" width="18.7109375" customWidth="1"/>
    <col min="3085" max="3085" width="3.42578125" customWidth="1"/>
    <col min="3086" max="3086" width="18.7109375" customWidth="1"/>
    <col min="3088" max="3092" width="12.28515625" customWidth="1"/>
    <col min="3094" max="3095" width="12.7109375" bestFit="1" customWidth="1"/>
    <col min="3096" max="3096" width="14.140625" bestFit="1" customWidth="1"/>
    <col min="3097" max="3098" width="12.7109375" bestFit="1" customWidth="1"/>
    <col min="3329" max="3329" width="76" customWidth="1"/>
    <col min="3330" max="3330" width="4.85546875" customWidth="1"/>
    <col min="3331" max="3331" width="3" customWidth="1"/>
    <col min="3332" max="3332" width="19.85546875" customWidth="1"/>
    <col min="3333" max="3333" width="2.28515625" customWidth="1"/>
    <col min="3334" max="3334" width="18.42578125" customWidth="1"/>
    <col min="3335" max="3335" width="2.7109375" customWidth="1"/>
    <col min="3336" max="3336" width="18.7109375" customWidth="1"/>
    <col min="3337" max="3337" width="2.5703125" customWidth="1"/>
    <col min="3338" max="3338" width="18.7109375" customWidth="1"/>
    <col min="3339" max="3339" width="3" customWidth="1"/>
    <col min="3340" max="3340" width="18.7109375" customWidth="1"/>
    <col min="3341" max="3341" width="3.42578125" customWidth="1"/>
    <col min="3342" max="3342" width="18.7109375" customWidth="1"/>
    <col min="3344" max="3348" width="12.28515625" customWidth="1"/>
    <col min="3350" max="3351" width="12.7109375" bestFit="1" customWidth="1"/>
    <col min="3352" max="3352" width="14.140625" bestFit="1" customWidth="1"/>
    <col min="3353" max="3354" width="12.7109375" bestFit="1" customWidth="1"/>
    <col min="3585" max="3585" width="76" customWidth="1"/>
    <col min="3586" max="3586" width="4.85546875" customWidth="1"/>
    <col min="3587" max="3587" width="3" customWidth="1"/>
    <col min="3588" max="3588" width="19.85546875" customWidth="1"/>
    <col min="3589" max="3589" width="2.28515625" customWidth="1"/>
    <col min="3590" max="3590" width="18.42578125" customWidth="1"/>
    <col min="3591" max="3591" width="2.7109375" customWidth="1"/>
    <col min="3592" max="3592" width="18.7109375" customWidth="1"/>
    <col min="3593" max="3593" width="2.5703125" customWidth="1"/>
    <col min="3594" max="3594" width="18.7109375" customWidth="1"/>
    <col min="3595" max="3595" width="3" customWidth="1"/>
    <col min="3596" max="3596" width="18.7109375" customWidth="1"/>
    <col min="3597" max="3597" width="3.42578125" customWidth="1"/>
    <col min="3598" max="3598" width="18.7109375" customWidth="1"/>
    <col min="3600" max="3604" width="12.28515625" customWidth="1"/>
    <col min="3606" max="3607" width="12.7109375" bestFit="1" customWidth="1"/>
    <col min="3608" max="3608" width="14.140625" bestFit="1" customWidth="1"/>
    <col min="3609" max="3610" width="12.7109375" bestFit="1" customWidth="1"/>
    <col min="3841" max="3841" width="76" customWidth="1"/>
    <col min="3842" max="3842" width="4.85546875" customWidth="1"/>
    <col min="3843" max="3843" width="3" customWidth="1"/>
    <col min="3844" max="3844" width="19.85546875" customWidth="1"/>
    <col min="3845" max="3845" width="2.28515625" customWidth="1"/>
    <col min="3846" max="3846" width="18.42578125" customWidth="1"/>
    <col min="3847" max="3847" width="2.7109375" customWidth="1"/>
    <col min="3848" max="3848" width="18.7109375" customWidth="1"/>
    <col min="3849" max="3849" width="2.5703125" customWidth="1"/>
    <col min="3850" max="3850" width="18.7109375" customWidth="1"/>
    <col min="3851" max="3851" width="3" customWidth="1"/>
    <col min="3852" max="3852" width="18.7109375" customWidth="1"/>
    <col min="3853" max="3853" width="3.42578125" customWidth="1"/>
    <col min="3854" max="3854" width="18.7109375" customWidth="1"/>
    <col min="3856" max="3860" width="12.28515625" customWidth="1"/>
    <col min="3862" max="3863" width="12.7109375" bestFit="1" customWidth="1"/>
    <col min="3864" max="3864" width="14.140625" bestFit="1" customWidth="1"/>
    <col min="3865" max="3866" width="12.7109375" bestFit="1" customWidth="1"/>
    <col min="4097" max="4097" width="76" customWidth="1"/>
    <col min="4098" max="4098" width="4.85546875" customWidth="1"/>
    <col min="4099" max="4099" width="3" customWidth="1"/>
    <col min="4100" max="4100" width="19.85546875" customWidth="1"/>
    <col min="4101" max="4101" width="2.28515625" customWidth="1"/>
    <col min="4102" max="4102" width="18.42578125" customWidth="1"/>
    <col min="4103" max="4103" width="2.7109375" customWidth="1"/>
    <col min="4104" max="4104" width="18.7109375" customWidth="1"/>
    <col min="4105" max="4105" width="2.5703125" customWidth="1"/>
    <col min="4106" max="4106" width="18.7109375" customWidth="1"/>
    <col min="4107" max="4107" width="3" customWidth="1"/>
    <col min="4108" max="4108" width="18.7109375" customWidth="1"/>
    <col min="4109" max="4109" width="3.42578125" customWidth="1"/>
    <col min="4110" max="4110" width="18.7109375" customWidth="1"/>
    <col min="4112" max="4116" width="12.28515625" customWidth="1"/>
    <col min="4118" max="4119" width="12.7109375" bestFit="1" customWidth="1"/>
    <col min="4120" max="4120" width="14.140625" bestFit="1" customWidth="1"/>
    <col min="4121" max="4122" width="12.7109375" bestFit="1" customWidth="1"/>
    <col min="4353" max="4353" width="76" customWidth="1"/>
    <col min="4354" max="4354" width="4.85546875" customWidth="1"/>
    <col min="4355" max="4355" width="3" customWidth="1"/>
    <col min="4356" max="4356" width="19.85546875" customWidth="1"/>
    <col min="4357" max="4357" width="2.28515625" customWidth="1"/>
    <col min="4358" max="4358" width="18.42578125" customWidth="1"/>
    <col min="4359" max="4359" width="2.7109375" customWidth="1"/>
    <col min="4360" max="4360" width="18.7109375" customWidth="1"/>
    <col min="4361" max="4361" width="2.5703125" customWidth="1"/>
    <col min="4362" max="4362" width="18.7109375" customWidth="1"/>
    <col min="4363" max="4363" width="3" customWidth="1"/>
    <col min="4364" max="4364" width="18.7109375" customWidth="1"/>
    <col min="4365" max="4365" width="3.42578125" customWidth="1"/>
    <col min="4366" max="4366" width="18.7109375" customWidth="1"/>
    <col min="4368" max="4372" width="12.28515625" customWidth="1"/>
    <col min="4374" max="4375" width="12.7109375" bestFit="1" customWidth="1"/>
    <col min="4376" max="4376" width="14.140625" bestFit="1" customWidth="1"/>
    <col min="4377" max="4378" width="12.7109375" bestFit="1" customWidth="1"/>
    <col min="4609" max="4609" width="76" customWidth="1"/>
    <col min="4610" max="4610" width="4.85546875" customWidth="1"/>
    <col min="4611" max="4611" width="3" customWidth="1"/>
    <col min="4612" max="4612" width="19.85546875" customWidth="1"/>
    <col min="4613" max="4613" width="2.28515625" customWidth="1"/>
    <col min="4614" max="4614" width="18.42578125" customWidth="1"/>
    <col min="4615" max="4615" width="2.7109375" customWidth="1"/>
    <col min="4616" max="4616" width="18.7109375" customWidth="1"/>
    <col min="4617" max="4617" width="2.5703125" customWidth="1"/>
    <col min="4618" max="4618" width="18.7109375" customWidth="1"/>
    <col min="4619" max="4619" width="3" customWidth="1"/>
    <col min="4620" max="4620" width="18.7109375" customWidth="1"/>
    <col min="4621" max="4621" width="3.42578125" customWidth="1"/>
    <col min="4622" max="4622" width="18.7109375" customWidth="1"/>
    <col min="4624" max="4628" width="12.28515625" customWidth="1"/>
    <col min="4630" max="4631" width="12.7109375" bestFit="1" customWidth="1"/>
    <col min="4632" max="4632" width="14.140625" bestFit="1" customWidth="1"/>
    <col min="4633" max="4634" width="12.7109375" bestFit="1" customWidth="1"/>
    <col min="4865" max="4865" width="76" customWidth="1"/>
    <col min="4866" max="4866" width="4.85546875" customWidth="1"/>
    <col min="4867" max="4867" width="3" customWidth="1"/>
    <col min="4868" max="4868" width="19.85546875" customWidth="1"/>
    <col min="4869" max="4869" width="2.28515625" customWidth="1"/>
    <col min="4870" max="4870" width="18.42578125" customWidth="1"/>
    <col min="4871" max="4871" width="2.7109375" customWidth="1"/>
    <col min="4872" max="4872" width="18.7109375" customWidth="1"/>
    <col min="4873" max="4873" width="2.5703125" customWidth="1"/>
    <col min="4874" max="4874" width="18.7109375" customWidth="1"/>
    <col min="4875" max="4875" width="3" customWidth="1"/>
    <col min="4876" max="4876" width="18.7109375" customWidth="1"/>
    <col min="4877" max="4877" width="3.42578125" customWidth="1"/>
    <col min="4878" max="4878" width="18.7109375" customWidth="1"/>
    <col min="4880" max="4884" width="12.28515625" customWidth="1"/>
    <col min="4886" max="4887" width="12.7109375" bestFit="1" customWidth="1"/>
    <col min="4888" max="4888" width="14.140625" bestFit="1" customWidth="1"/>
    <col min="4889" max="4890" width="12.7109375" bestFit="1" customWidth="1"/>
    <col min="5121" max="5121" width="76" customWidth="1"/>
    <col min="5122" max="5122" width="4.85546875" customWidth="1"/>
    <col min="5123" max="5123" width="3" customWidth="1"/>
    <col min="5124" max="5124" width="19.85546875" customWidth="1"/>
    <col min="5125" max="5125" width="2.28515625" customWidth="1"/>
    <col min="5126" max="5126" width="18.42578125" customWidth="1"/>
    <col min="5127" max="5127" width="2.7109375" customWidth="1"/>
    <col min="5128" max="5128" width="18.7109375" customWidth="1"/>
    <col min="5129" max="5129" width="2.5703125" customWidth="1"/>
    <col min="5130" max="5130" width="18.7109375" customWidth="1"/>
    <col min="5131" max="5131" width="3" customWidth="1"/>
    <col min="5132" max="5132" width="18.7109375" customWidth="1"/>
    <col min="5133" max="5133" width="3.42578125" customWidth="1"/>
    <col min="5134" max="5134" width="18.7109375" customWidth="1"/>
    <col min="5136" max="5140" width="12.28515625" customWidth="1"/>
    <col min="5142" max="5143" width="12.7109375" bestFit="1" customWidth="1"/>
    <col min="5144" max="5144" width="14.140625" bestFit="1" customWidth="1"/>
    <col min="5145" max="5146" width="12.7109375" bestFit="1" customWidth="1"/>
    <col min="5377" max="5377" width="76" customWidth="1"/>
    <col min="5378" max="5378" width="4.85546875" customWidth="1"/>
    <col min="5379" max="5379" width="3" customWidth="1"/>
    <col min="5380" max="5380" width="19.85546875" customWidth="1"/>
    <col min="5381" max="5381" width="2.28515625" customWidth="1"/>
    <col min="5382" max="5382" width="18.42578125" customWidth="1"/>
    <col min="5383" max="5383" width="2.7109375" customWidth="1"/>
    <col min="5384" max="5384" width="18.7109375" customWidth="1"/>
    <col min="5385" max="5385" width="2.5703125" customWidth="1"/>
    <col min="5386" max="5386" width="18.7109375" customWidth="1"/>
    <col min="5387" max="5387" width="3" customWidth="1"/>
    <col min="5388" max="5388" width="18.7109375" customWidth="1"/>
    <col min="5389" max="5389" width="3.42578125" customWidth="1"/>
    <col min="5390" max="5390" width="18.7109375" customWidth="1"/>
    <col min="5392" max="5396" width="12.28515625" customWidth="1"/>
    <col min="5398" max="5399" width="12.7109375" bestFit="1" customWidth="1"/>
    <col min="5400" max="5400" width="14.140625" bestFit="1" customWidth="1"/>
    <col min="5401" max="5402" width="12.7109375" bestFit="1" customWidth="1"/>
    <col min="5633" max="5633" width="76" customWidth="1"/>
    <col min="5634" max="5634" width="4.85546875" customWidth="1"/>
    <col min="5635" max="5635" width="3" customWidth="1"/>
    <col min="5636" max="5636" width="19.85546875" customWidth="1"/>
    <col min="5637" max="5637" width="2.28515625" customWidth="1"/>
    <col min="5638" max="5638" width="18.42578125" customWidth="1"/>
    <col min="5639" max="5639" width="2.7109375" customWidth="1"/>
    <col min="5640" max="5640" width="18.7109375" customWidth="1"/>
    <col min="5641" max="5641" width="2.5703125" customWidth="1"/>
    <col min="5642" max="5642" width="18.7109375" customWidth="1"/>
    <col min="5643" max="5643" width="3" customWidth="1"/>
    <col min="5644" max="5644" width="18.7109375" customWidth="1"/>
    <col min="5645" max="5645" width="3.42578125" customWidth="1"/>
    <col min="5646" max="5646" width="18.7109375" customWidth="1"/>
    <col min="5648" max="5652" width="12.28515625" customWidth="1"/>
    <col min="5654" max="5655" width="12.7109375" bestFit="1" customWidth="1"/>
    <col min="5656" max="5656" width="14.140625" bestFit="1" customWidth="1"/>
    <col min="5657" max="5658" width="12.7109375" bestFit="1" customWidth="1"/>
    <col min="5889" max="5889" width="76" customWidth="1"/>
    <col min="5890" max="5890" width="4.85546875" customWidth="1"/>
    <col min="5891" max="5891" width="3" customWidth="1"/>
    <col min="5892" max="5892" width="19.85546875" customWidth="1"/>
    <col min="5893" max="5893" width="2.28515625" customWidth="1"/>
    <col min="5894" max="5894" width="18.42578125" customWidth="1"/>
    <col min="5895" max="5895" width="2.7109375" customWidth="1"/>
    <col min="5896" max="5896" width="18.7109375" customWidth="1"/>
    <col min="5897" max="5897" width="2.5703125" customWidth="1"/>
    <col min="5898" max="5898" width="18.7109375" customWidth="1"/>
    <col min="5899" max="5899" width="3" customWidth="1"/>
    <col min="5900" max="5900" width="18.7109375" customWidth="1"/>
    <col min="5901" max="5901" width="3.42578125" customWidth="1"/>
    <col min="5902" max="5902" width="18.7109375" customWidth="1"/>
    <col min="5904" max="5908" width="12.28515625" customWidth="1"/>
    <col min="5910" max="5911" width="12.7109375" bestFit="1" customWidth="1"/>
    <col min="5912" max="5912" width="14.140625" bestFit="1" customWidth="1"/>
    <col min="5913" max="5914" width="12.7109375" bestFit="1" customWidth="1"/>
    <col min="6145" max="6145" width="76" customWidth="1"/>
    <col min="6146" max="6146" width="4.85546875" customWidth="1"/>
    <col min="6147" max="6147" width="3" customWidth="1"/>
    <col min="6148" max="6148" width="19.85546875" customWidth="1"/>
    <col min="6149" max="6149" width="2.28515625" customWidth="1"/>
    <col min="6150" max="6150" width="18.42578125" customWidth="1"/>
    <col min="6151" max="6151" width="2.7109375" customWidth="1"/>
    <col min="6152" max="6152" width="18.7109375" customWidth="1"/>
    <col min="6153" max="6153" width="2.5703125" customWidth="1"/>
    <col min="6154" max="6154" width="18.7109375" customWidth="1"/>
    <col min="6155" max="6155" width="3" customWidth="1"/>
    <col min="6156" max="6156" width="18.7109375" customWidth="1"/>
    <col min="6157" max="6157" width="3.42578125" customWidth="1"/>
    <col min="6158" max="6158" width="18.7109375" customWidth="1"/>
    <col min="6160" max="6164" width="12.28515625" customWidth="1"/>
    <col min="6166" max="6167" width="12.7109375" bestFit="1" customWidth="1"/>
    <col min="6168" max="6168" width="14.140625" bestFit="1" customWidth="1"/>
    <col min="6169" max="6170" width="12.7109375" bestFit="1" customWidth="1"/>
    <col min="6401" max="6401" width="76" customWidth="1"/>
    <col min="6402" max="6402" width="4.85546875" customWidth="1"/>
    <col min="6403" max="6403" width="3" customWidth="1"/>
    <col min="6404" max="6404" width="19.85546875" customWidth="1"/>
    <col min="6405" max="6405" width="2.28515625" customWidth="1"/>
    <col min="6406" max="6406" width="18.42578125" customWidth="1"/>
    <col min="6407" max="6407" width="2.7109375" customWidth="1"/>
    <col min="6408" max="6408" width="18.7109375" customWidth="1"/>
    <col min="6409" max="6409" width="2.5703125" customWidth="1"/>
    <col min="6410" max="6410" width="18.7109375" customWidth="1"/>
    <col min="6411" max="6411" width="3" customWidth="1"/>
    <col min="6412" max="6412" width="18.7109375" customWidth="1"/>
    <col min="6413" max="6413" width="3.42578125" customWidth="1"/>
    <col min="6414" max="6414" width="18.7109375" customWidth="1"/>
    <col min="6416" max="6420" width="12.28515625" customWidth="1"/>
    <col min="6422" max="6423" width="12.7109375" bestFit="1" customWidth="1"/>
    <col min="6424" max="6424" width="14.140625" bestFit="1" customWidth="1"/>
    <col min="6425" max="6426" width="12.7109375" bestFit="1" customWidth="1"/>
    <col min="6657" max="6657" width="76" customWidth="1"/>
    <col min="6658" max="6658" width="4.85546875" customWidth="1"/>
    <col min="6659" max="6659" width="3" customWidth="1"/>
    <col min="6660" max="6660" width="19.85546875" customWidth="1"/>
    <col min="6661" max="6661" width="2.28515625" customWidth="1"/>
    <col min="6662" max="6662" width="18.42578125" customWidth="1"/>
    <col min="6663" max="6663" width="2.7109375" customWidth="1"/>
    <col min="6664" max="6664" width="18.7109375" customWidth="1"/>
    <col min="6665" max="6665" width="2.5703125" customWidth="1"/>
    <col min="6666" max="6666" width="18.7109375" customWidth="1"/>
    <col min="6667" max="6667" width="3" customWidth="1"/>
    <col min="6668" max="6668" width="18.7109375" customWidth="1"/>
    <col min="6669" max="6669" width="3.42578125" customWidth="1"/>
    <col min="6670" max="6670" width="18.7109375" customWidth="1"/>
    <col min="6672" max="6676" width="12.28515625" customWidth="1"/>
    <col min="6678" max="6679" width="12.7109375" bestFit="1" customWidth="1"/>
    <col min="6680" max="6680" width="14.140625" bestFit="1" customWidth="1"/>
    <col min="6681" max="6682" width="12.7109375" bestFit="1" customWidth="1"/>
    <col min="6913" max="6913" width="76" customWidth="1"/>
    <col min="6914" max="6914" width="4.85546875" customWidth="1"/>
    <col min="6915" max="6915" width="3" customWidth="1"/>
    <col min="6916" max="6916" width="19.85546875" customWidth="1"/>
    <col min="6917" max="6917" width="2.28515625" customWidth="1"/>
    <col min="6918" max="6918" width="18.42578125" customWidth="1"/>
    <col min="6919" max="6919" width="2.7109375" customWidth="1"/>
    <col min="6920" max="6920" width="18.7109375" customWidth="1"/>
    <col min="6921" max="6921" width="2.5703125" customWidth="1"/>
    <col min="6922" max="6922" width="18.7109375" customWidth="1"/>
    <col min="6923" max="6923" width="3" customWidth="1"/>
    <col min="6924" max="6924" width="18.7109375" customWidth="1"/>
    <col min="6925" max="6925" width="3.42578125" customWidth="1"/>
    <col min="6926" max="6926" width="18.7109375" customWidth="1"/>
    <col min="6928" max="6932" width="12.28515625" customWidth="1"/>
    <col min="6934" max="6935" width="12.7109375" bestFit="1" customWidth="1"/>
    <col min="6936" max="6936" width="14.140625" bestFit="1" customWidth="1"/>
    <col min="6937" max="6938" width="12.7109375" bestFit="1" customWidth="1"/>
    <col min="7169" max="7169" width="76" customWidth="1"/>
    <col min="7170" max="7170" width="4.85546875" customWidth="1"/>
    <col min="7171" max="7171" width="3" customWidth="1"/>
    <col min="7172" max="7172" width="19.85546875" customWidth="1"/>
    <col min="7173" max="7173" width="2.28515625" customWidth="1"/>
    <col min="7174" max="7174" width="18.42578125" customWidth="1"/>
    <col min="7175" max="7175" width="2.7109375" customWidth="1"/>
    <col min="7176" max="7176" width="18.7109375" customWidth="1"/>
    <col min="7177" max="7177" width="2.5703125" customWidth="1"/>
    <col min="7178" max="7178" width="18.7109375" customWidth="1"/>
    <col min="7179" max="7179" width="3" customWidth="1"/>
    <col min="7180" max="7180" width="18.7109375" customWidth="1"/>
    <col min="7181" max="7181" width="3.42578125" customWidth="1"/>
    <col min="7182" max="7182" width="18.7109375" customWidth="1"/>
    <col min="7184" max="7188" width="12.28515625" customWidth="1"/>
    <col min="7190" max="7191" width="12.7109375" bestFit="1" customWidth="1"/>
    <col min="7192" max="7192" width="14.140625" bestFit="1" customWidth="1"/>
    <col min="7193" max="7194" width="12.7109375" bestFit="1" customWidth="1"/>
    <col min="7425" max="7425" width="76" customWidth="1"/>
    <col min="7426" max="7426" width="4.85546875" customWidth="1"/>
    <col min="7427" max="7427" width="3" customWidth="1"/>
    <col min="7428" max="7428" width="19.85546875" customWidth="1"/>
    <col min="7429" max="7429" width="2.28515625" customWidth="1"/>
    <col min="7430" max="7430" width="18.42578125" customWidth="1"/>
    <col min="7431" max="7431" width="2.7109375" customWidth="1"/>
    <col min="7432" max="7432" width="18.7109375" customWidth="1"/>
    <col min="7433" max="7433" width="2.5703125" customWidth="1"/>
    <col min="7434" max="7434" width="18.7109375" customWidth="1"/>
    <col min="7435" max="7435" width="3" customWidth="1"/>
    <col min="7436" max="7436" width="18.7109375" customWidth="1"/>
    <col min="7437" max="7437" width="3.42578125" customWidth="1"/>
    <col min="7438" max="7438" width="18.7109375" customWidth="1"/>
    <col min="7440" max="7444" width="12.28515625" customWidth="1"/>
    <col min="7446" max="7447" width="12.7109375" bestFit="1" customWidth="1"/>
    <col min="7448" max="7448" width="14.140625" bestFit="1" customWidth="1"/>
    <col min="7449" max="7450" width="12.7109375" bestFit="1" customWidth="1"/>
    <col min="7681" max="7681" width="76" customWidth="1"/>
    <col min="7682" max="7682" width="4.85546875" customWidth="1"/>
    <col min="7683" max="7683" width="3" customWidth="1"/>
    <col min="7684" max="7684" width="19.85546875" customWidth="1"/>
    <col min="7685" max="7685" width="2.28515625" customWidth="1"/>
    <col min="7686" max="7686" width="18.42578125" customWidth="1"/>
    <col min="7687" max="7687" width="2.7109375" customWidth="1"/>
    <col min="7688" max="7688" width="18.7109375" customWidth="1"/>
    <col min="7689" max="7689" width="2.5703125" customWidth="1"/>
    <col min="7690" max="7690" width="18.7109375" customWidth="1"/>
    <col min="7691" max="7691" width="3" customWidth="1"/>
    <col min="7692" max="7692" width="18.7109375" customWidth="1"/>
    <col min="7693" max="7693" width="3.42578125" customWidth="1"/>
    <col min="7694" max="7694" width="18.7109375" customWidth="1"/>
    <col min="7696" max="7700" width="12.28515625" customWidth="1"/>
    <col min="7702" max="7703" width="12.7109375" bestFit="1" customWidth="1"/>
    <col min="7704" max="7704" width="14.140625" bestFit="1" customWidth="1"/>
    <col min="7705" max="7706" width="12.7109375" bestFit="1" customWidth="1"/>
    <col min="7937" max="7937" width="76" customWidth="1"/>
    <col min="7938" max="7938" width="4.85546875" customWidth="1"/>
    <col min="7939" max="7939" width="3" customWidth="1"/>
    <col min="7940" max="7940" width="19.85546875" customWidth="1"/>
    <col min="7941" max="7941" width="2.28515625" customWidth="1"/>
    <col min="7942" max="7942" width="18.42578125" customWidth="1"/>
    <col min="7943" max="7943" width="2.7109375" customWidth="1"/>
    <col min="7944" max="7944" width="18.7109375" customWidth="1"/>
    <col min="7945" max="7945" width="2.5703125" customWidth="1"/>
    <col min="7946" max="7946" width="18.7109375" customWidth="1"/>
    <col min="7947" max="7947" width="3" customWidth="1"/>
    <col min="7948" max="7948" width="18.7109375" customWidth="1"/>
    <col min="7949" max="7949" width="3.42578125" customWidth="1"/>
    <col min="7950" max="7950" width="18.7109375" customWidth="1"/>
    <col min="7952" max="7956" width="12.28515625" customWidth="1"/>
    <col min="7958" max="7959" width="12.7109375" bestFit="1" customWidth="1"/>
    <col min="7960" max="7960" width="14.140625" bestFit="1" customWidth="1"/>
    <col min="7961" max="7962" width="12.7109375" bestFit="1" customWidth="1"/>
    <col min="8193" max="8193" width="76" customWidth="1"/>
    <col min="8194" max="8194" width="4.85546875" customWidth="1"/>
    <col min="8195" max="8195" width="3" customWidth="1"/>
    <col min="8196" max="8196" width="19.85546875" customWidth="1"/>
    <col min="8197" max="8197" width="2.28515625" customWidth="1"/>
    <col min="8198" max="8198" width="18.42578125" customWidth="1"/>
    <col min="8199" max="8199" width="2.7109375" customWidth="1"/>
    <col min="8200" max="8200" width="18.7109375" customWidth="1"/>
    <col min="8201" max="8201" width="2.5703125" customWidth="1"/>
    <col min="8202" max="8202" width="18.7109375" customWidth="1"/>
    <col min="8203" max="8203" width="3" customWidth="1"/>
    <col min="8204" max="8204" width="18.7109375" customWidth="1"/>
    <col min="8205" max="8205" width="3.42578125" customWidth="1"/>
    <col min="8206" max="8206" width="18.7109375" customWidth="1"/>
    <col min="8208" max="8212" width="12.28515625" customWidth="1"/>
    <col min="8214" max="8215" width="12.7109375" bestFit="1" customWidth="1"/>
    <col min="8216" max="8216" width="14.140625" bestFit="1" customWidth="1"/>
    <col min="8217" max="8218" width="12.7109375" bestFit="1" customWidth="1"/>
    <col min="8449" max="8449" width="76" customWidth="1"/>
    <col min="8450" max="8450" width="4.85546875" customWidth="1"/>
    <col min="8451" max="8451" width="3" customWidth="1"/>
    <col min="8452" max="8452" width="19.85546875" customWidth="1"/>
    <col min="8453" max="8453" width="2.28515625" customWidth="1"/>
    <col min="8454" max="8454" width="18.42578125" customWidth="1"/>
    <col min="8455" max="8455" width="2.7109375" customWidth="1"/>
    <col min="8456" max="8456" width="18.7109375" customWidth="1"/>
    <col min="8457" max="8457" width="2.5703125" customWidth="1"/>
    <col min="8458" max="8458" width="18.7109375" customWidth="1"/>
    <col min="8459" max="8459" width="3" customWidth="1"/>
    <col min="8460" max="8460" width="18.7109375" customWidth="1"/>
    <col min="8461" max="8461" width="3.42578125" customWidth="1"/>
    <col min="8462" max="8462" width="18.7109375" customWidth="1"/>
    <col min="8464" max="8468" width="12.28515625" customWidth="1"/>
    <col min="8470" max="8471" width="12.7109375" bestFit="1" customWidth="1"/>
    <col min="8472" max="8472" width="14.140625" bestFit="1" customWidth="1"/>
    <col min="8473" max="8474" width="12.7109375" bestFit="1" customWidth="1"/>
    <col min="8705" max="8705" width="76" customWidth="1"/>
    <col min="8706" max="8706" width="4.85546875" customWidth="1"/>
    <col min="8707" max="8707" width="3" customWidth="1"/>
    <col min="8708" max="8708" width="19.85546875" customWidth="1"/>
    <col min="8709" max="8709" width="2.28515625" customWidth="1"/>
    <col min="8710" max="8710" width="18.42578125" customWidth="1"/>
    <col min="8711" max="8711" width="2.7109375" customWidth="1"/>
    <col min="8712" max="8712" width="18.7109375" customWidth="1"/>
    <col min="8713" max="8713" width="2.5703125" customWidth="1"/>
    <col min="8714" max="8714" width="18.7109375" customWidth="1"/>
    <col min="8715" max="8715" width="3" customWidth="1"/>
    <col min="8716" max="8716" width="18.7109375" customWidth="1"/>
    <col min="8717" max="8717" width="3.42578125" customWidth="1"/>
    <col min="8718" max="8718" width="18.7109375" customWidth="1"/>
    <col min="8720" max="8724" width="12.28515625" customWidth="1"/>
    <col min="8726" max="8727" width="12.7109375" bestFit="1" customWidth="1"/>
    <col min="8728" max="8728" width="14.140625" bestFit="1" customWidth="1"/>
    <col min="8729" max="8730" width="12.7109375" bestFit="1" customWidth="1"/>
    <col min="8961" max="8961" width="76" customWidth="1"/>
    <col min="8962" max="8962" width="4.85546875" customWidth="1"/>
    <col min="8963" max="8963" width="3" customWidth="1"/>
    <col min="8964" max="8964" width="19.85546875" customWidth="1"/>
    <col min="8965" max="8965" width="2.28515625" customWidth="1"/>
    <col min="8966" max="8966" width="18.42578125" customWidth="1"/>
    <col min="8967" max="8967" width="2.7109375" customWidth="1"/>
    <col min="8968" max="8968" width="18.7109375" customWidth="1"/>
    <col min="8969" max="8969" width="2.5703125" customWidth="1"/>
    <col min="8970" max="8970" width="18.7109375" customWidth="1"/>
    <col min="8971" max="8971" width="3" customWidth="1"/>
    <col min="8972" max="8972" width="18.7109375" customWidth="1"/>
    <col min="8973" max="8973" width="3.42578125" customWidth="1"/>
    <col min="8974" max="8974" width="18.7109375" customWidth="1"/>
    <col min="8976" max="8980" width="12.28515625" customWidth="1"/>
    <col min="8982" max="8983" width="12.7109375" bestFit="1" customWidth="1"/>
    <col min="8984" max="8984" width="14.140625" bestFit="1" customWidth="1"/>
    <col min="8985" max="8986" width="12.7109375" bestFit="1" customWidth="1"/>
    <col min="9217" max="9217" width="76" customWidth="1"/>
    <col min="9218" max="9218" width="4.85546875" customWidth="1"/>
    <col min="9219" max="9219" width="3" customWidth="1"/>
    <col min="9220" max="9220" width="19.85546875" customWidth="1"/>
    <col min="9221" max="9221" width="2.28515625" customWidth="1"/>
    <col min="9222" max="9222" width="18.42578125" customWidth="1"/>
    <col min="9223" max="9223" width="2.7109375" customWidth="1"/>
    <col min="9224" max="9224" width="18.7109375" customWidth="1"/>
    <col min="9225" max="9225" width="2.5703125" customWidth="1"/>
    <col min="9226" max="9226" width="18.7109375" customWidth="1"/>
    <col min="9227" max="9227" width="3" customWidth="1"/>
    <col min="9228" max="9228" width="18.7109375" customWidth="1"/>
    <col min="9229" max="9229" width="3.42578125" customWidth="1"/>
    <col min="9230" max="9230" width="18.7109375" customWidth="1"/>
    <col min="9232" max="9236" width="12.28515625" customWidth="1"/>
    <col min="9238" max="9239" width="12.7109375" bestFit="1" customWidth="1"/>
    <col min="9240" max="9240" width="14.140625" bestFit="1" customWidth="1"/>
    <col min="9241" max="9242" width="12.7109375" bestFit="1" customWidth="1"/>
    <col min="9473" max="9473" width="76" customWidth="1"/>
    <col min="9474" max="9474" width="4.85546875" customWidth="1"/>
    <col min="9475" max="9475" width="3" customWidth="1"/>
    <col min="9476" max="9476" width="19.85546875" customWidth="1"/>
    <col min="9477" max="9477" width="2.28515625" customWidth="1"/>
    <col min="9478" max="9478" width="18.42578125" customWidth="1"/>
    <col min="9479" max="9479" width="2.7109375" customWidth="1"/>
    <col min="9480" max="9480" width="18.7109375" customWidth="1"/>
    <col min="9481" max="9481" width="2.5703125" customWidth="1"/>
    <col min="9482" max="9482" width="18.7109375" customWidth="1"/>
    <col min="9483" max="9483" width="3" customWidth="1"/>
    <col min="9484" max="9484" width="18.7109375" customWidth="1"/>
    <col min="9485" max="9485" width="3.42578125" customWidth="1"/>
    <col min="9486" max="9486" width="18.7109375" customWidth="1"/>
    <col min="9488" max="9492" width="12.28515625" customWidth="1"/>
    <col min="9494" max="9495" width="12.7109375" bestFit="1" customWidth="1"/>
    <col min="9496" max="9496" width="14.140625" bestFit="1" customWidth="1"/>
    <col min="9497" max="9498" width="12.7109375" bestFit="1" customWidth="1"/>
    <col min="9729" max="9729" width="76" customWidth="1"/>
    <col min="9730" max="9730" width="4.85546875" customWidth="1"/>
    <col min="9731" max="9731" width="3" customWidth="1"/>
    <col min="9732" max="9732" width="19.85546875" customWidth="1"/>
    <col min="9733" max="9733" width="2.28515625" customWidth="1"/>
    <col min="9734" max="9734" width="18.42578125" customWidth="1"/>
    <col min="9735" max="9735" width="2.7109375" customWidth="1"/>
    <col min="9736" max="9736" width="18.7109375" customWidth="1"/>
    <col min="9737" max="9737" width="2.5703125" customWidth="1"/>
    <col min="9738" max="9738" width="18.7109375" customWidth="1"/>
    <col min="9739" max="9739" width="3" customWidth="1"/>
    <col min="9740" max="9740" width="18.7109375" customWidth="1"/>
    <col min="9741" max="9741" width="3.42578125" customWidth="1"/>
    <col min="9742" max="9742" width="18.7109375" customWidth="1"/>
    <col min="9744" max="9748" width="12.28515625" customWidth="1"/>
    <col min="9750" max="9751" width="12.7109375" bestFit="1" customWidth="1"/>
    <col min="9752" max="9752" width="14.140625" bestFit="1" customWidth="1"/>
    <col min="9753" max="9754" width="12.7109375" bestFit="1" customWidth="1"/>
    <col min="9985" max="9985" width="76" customWidth="1"/>
    <col min="9986" max="9986" width="4.85546875" customWidth="1"/>
    <col min="9987" max="9987" width="3" customWidth="1"/>
    <col min="9988" max="9988" width="19.85546875" customWidth="1"/>
    <col min="9989" max="9989" width="2.28515625" customWidth="1"/>
    <col min="9990" max="9990" width="18.42578125" customWidth="1"/>
    <col min="9991" max="9991" width="2.7109375" customWidth="1"/>
    <col min="9992" max="9992" width="18.7109375" customWidth="1"/>
    <col min="9993" max="9993" width="2.5703125" customWidth="1"/>
    <col min="9994" max="9994" width="18.7109375" customWidth="1"/>
    <col min="9995" max="9995" width="3" customWidth="1"/>
    <col min="9996" max="9996" width="18.7109375" customWidth="1"/>
    <col min="9997" max="9997" width="3.42578125" customWidth="1"/>
    <col min="9998" max="9998" width="18.7109375" customWidth="1"/>
    <col min="10000" max="10004" width="12.28515625" customWidth="1"/>
    <col min="10006" max="10007" width="12.7109375" bestFit="1" customWidth="1"/>
    <col min="10008" max="10008" width="14.140625" bestFit="1" customWidth="1"/>
    <col min="10009" max="10010" width="12.7109375" bestFit="1" customWidth="1"/>
    <col min="10241" max="10241" width="76" customWidth="1"/>
    <col min="10242" max="10242" width="4.85546875" customWidth="1"/>
    <col min="10243" max="10243" width="3" customWidth="1"/>
    <col min="10244" max="10244" width="19.85546875" customWidth="1"/>
    <col min="10245" max="10245" width="2.28515625" customWidth="1"/>
    <col min="10246" max="10246" width="18.42578125" customWidth="1"/>
    <col min="10247" max="10247" width="2.7109375" customWidth="1"/>
    <col min="10248" max="10248" width="18.7109375" customWidth="1"/>
    <col min="10249" max="10249" width="2.5703125" customWidth="1"/>
    <col min="10250" max="10250" width="18.7109375" customWidth="1"/>
    <col min="10251" max="10251" width="3" customWidth="1"/>
    <col min="10252" max="10252" width="18.7109375" customWidth="1"/>
    <col min="10253" max="10253" width="3.42578125" customWidth="1"/>
    <col min="10254" max="10254" width="18.7109375" customWidth="1"/>
    <col min="10256" max="10260" width="12.28515625" customWidth="1"/>
    <col min="10262" max="10263" width="12.7109375" bestFit="1" customWidth="1"/>
    <col min="10264" max="10264" width="14.140625" bestFit="1" customWidth="1"/>
    <col min="10265" max="10266" width="12.7109375" bestFit="1" customWidth="1"/>
    <col min="10497" max="10497" width="76" customWidth="1"/>
    <col min="10498" max="10498" width="4.85546875" customWidth="1"/>
    <col min="10499" max="10499" width="3" customWidth="1"/>
    <col min="10500" max="10500" width="19.85546875" customWidth="1"/>
    <col min="10501" max="10501" width="2.28515625" customWidth="1"/>
    <col min="10502" max="10502" width="18.42578125" customWidth="1"/>
    <col min="10503" max="10503" width="2.7109375" customWidth="1"/>
    <col min="10504" max="10504" width="18.7109375" customWidth="1"/>
    <col min="10505" max="10505" width="2.5703125" customWidth="1"/>
    <col min="10506" max="10506" width="18.7109375" customWidth="1"/>
    <col min="10507" max="10507" width="3" customWidth="1"/>
    <col min="10508" max="10508" width="18.7109375" customWidth="1"/>
    <col min="10509" max="10509" width="3.42578125" customWidth="1"/>
    <col min="10510" max="10510" width="18.7109375" customWidth="1"/>
    <col min="10512" max="10516" width="12.28515625" customWidth="1"/>
    <col min="10518" max="10519" width="12.7109375" bestFit="1" customWidth="1"/>
    <col min="10520" max="10520" width="14.140625" bestFit="1" customWidth="1"/>
    <col min="10521" max="10522" width="12.7109375" bestFit="1" customWidth="1"/>
    <col min="10753" max="10753" width="76" customWidth="1"/>
    <col min="10754" max="10754" width="4.85546875" customWidth="1"/>
    <col min="10755" max="10755" width="3" customWidth="1"/>
    <col min="10756" max="10756" width="19.85546875" customWidth="1"/>
    <col min="10757" max="10757" width="2.28515625" customWidth="1"/>
    <col min="10758" max="10758" width="18.42578125" customWidth="1"/>
    <col min="10759" max="10759" width="2.7109375" customWidth="1"/>
    <col min="10760" max="10760" width="18.7109375" customWidth="1"/>
    <col min="10761" max="10761" width="2.5703125" customWidth="1"/>
    <col min="10762" max="10762" width="18.7109375" customWidth="1"/>
    <col min="10763" max="10763" width="3" customWidth="1"/>
    <col min="10764" max="10764" width="18.7109375" customWidth="1"/>
    <col min="10765" max="10765" width="3.42578125" customWidth="1"/>
    <col min="10766" max="10766" width="18.7109375" customWidth="1"/>
    <col min="10768" max="10772" width="12.28515625" customWidth="1"/>
    <col min="10774" max="10775" width="12.7109375" bestFit="1" customWidth="1"/>
    <col min="10776" max="10776" width="14.140625" bestFit="1" customWidth="1"/>
    <col min="10777" max="10778" width="12.7109375" bestFit="1" customWidth="1"/>
    <col min="11009" max="11009" width="76" customWidth="1"/>
    <col min="11010" max="11010" width="4.85546875" customWidth="1"/>
    <col min="11011" max="11011" width="3" customWidth="1"/>
    <col min="11012" max="11012" width="19.85546875" customWidth="1"/>
    <col min="11013" max="11013" width="2.28515625" customWidth="1"/>
    <col min="11014" max="11014" width="18.42578125" customWidth="1"/>
    <col min="11015" max="11015" width="2.7109375" customWidth="1"/>
    <col min="11016" max="11016" width="18.7109375" customWidth="1"/>
    <col min="11017" max="11017" width="2.5703125" customWidth="1"/>
    <col min="11018" max="11018" width="18.7109375" customWidth="1"/>
    <col min="11019" max="11019" width="3" customWidth="1"/>
    <col min="11020" max="11020" width="18.7109375" customWidth="1"/>
    <col min="11021" max="11021" width="3.42578125" customWidth="1"/>
    <col min="11022" max="11022" width="18.7109375" customWidth="1"/>
    <col min="11024" max="11028" width="12.28515625" customWidth="1"/>
    <col min="11030" max="11031" width="12.7109375" bestFit="1" customWidth="1"/>
    <col min="11032" max="11032" width="14.140625" bestFit="1" customWidth="1"/>
    <col min="11033" max="11034" width="12.7109375" bestFit="1" customWidth="1"/>
    <col min="11265" max="11265" width="76" customWidth="1"/>
    <col min="11266" max="11266" width="4.85546875" customWidth="1"/>
    <col min="11267" max="11267" width="3" customWidth="1"/>
    <col min="11268" max="11268" width="19.85546875" customWidth="1"/>
    <col min="11269" max="11269" width="2.28515625" customWidth="1"/>
    <col min="11270" max="11270" width="18.42578125" customWidth="1"/>
    <col min="11271" max="11271" width="2.7109375" customWidth="1"/>
    <col min="11272" max="11272" width="18.7109375" customWidth="1"/>
    <col min="11273" max="11273" width="2.5703125" customWidth="1"/>
    <col min="11274" max="11274" width="18.7109375" customWidth="1"/>
    <col min="11275" max="11275" width="3" customWidth="1"/>
    <col min="11276" max="11276" width="18.7109375" customWidth="1"/>
    <col min="11277" max="11277" width="3.42578125" customWidth="1"/>
    <col min="11278" max="11278" width="18.7109375" customWidth="1"/>
    <col min="11280" max="11284" width="12.28515625" customWidth="1"/>
    <col min="11286" max="11287" width="12.7109375" bestFit="1" customWidth="1"/>
    <col min="11288" max="11288" width="14.140625" bestFit="1" customWidth="1"/>
    <col min="11289" max="11290" width="12.7109375" bestFit="1" customWidth="1"/>
    <col min="11521" max="11521" width="76" customWidth="1"/>
    <col min="11522" max="11522" width="4.85546875" customWidth="1"/>
    <col min="11523" max="11523" width="3" customWidth="1"/>
    <col min="11524" max="11524" width="19.85546875" customWidth="1"/>
    <col min="11525" max="11525" width="2.28515625" customWidth="1"/>
    <col min="11526" max="11526" width="18.42578125" customWidth="1"/>
    <col min="11527" max="11527" width="2.7109375" customWidth="1"/>
    <col min="11528" max="11528" width="18.7109375" customWidth="1"/>
    <col min="11529" max="11529" width="2.5703125" customWidth="1"/>
    <col min="11530" max="11530" width="18.7109375" customWidth="1"/>
    <col min="11531" max="11531" width="3" customWidth="1"/>
    <col min="11532" max="11532" width="18.7109375" customWidth="1"/>
    <col min="11533" max="11533" width="3.42578125" customWidth="1"/>
    <col min="11534" max="11534" width="18.7109375" customWidth="1"/>
    <col min="11536" max="11540" width="12.28515625" customWidth="1"/>
    <col min="11542" max="11543" width="12.7109375" bestFit="1" customWidth="1"/>
    <col min="11544" max="11544" width="14.140625" bestFit="1" customWidth="1"/>
    <col min="11545" max="11546" width="12.7109375" bestFit="1" customWidth="1"/>
    <col min="11777" max="11777" width="76" customWidth="1"/>
    <col min="11778" max="11778" width="4.85546875" customWidth="1"/>
    <col min="11779" max="11779" width="3" customWidth="1"/>
    <col min="11780" max="11780" width="19.85546875" customWidth="1"/>
    <col min="11781" max="11781" width="2.28515625" customWidth="1"/>
    <col min="11782" max="11782" width="18.42578125" customWidth="1"/>
    <col min="11783" max="11783" width="2.7109375" customWidth="1"/>
    <col min="11784" max="11784" width="18.7109375" customWidth="1"/>
    <col min="11785" max="11785" width="2.5703125" customWidth="1"/>
    <col min="11786" max="11786" width="18.7109375" customWidth="1"/>
    <col min="11787" max="11787" width="3" customWidth="1"/>
    <col min="11788" max="11788" width="18.7109375" customWidth="1"/>
    <col min="11789" max="11789" width="3.42578125" customWidth="1"/>
    <col min="11790" max="11790" width="18.7109375" customWidth="1"/>
    <col min="11792" max="11796" width="12.28515625" customWidth="1"/>
    <col min="11798" max="11799" width="12.7109375" bestFit="1" customWidth="1"/>
    <col min="11800" max="11800" width="14.140625" bestFit="1" customWidth="1"/>
    <col min="11801" max="11802" width="12.7109375" bestFit="1" customWidth="1"/>
    <col min="12033" max="12033" width="76" customWidth="1"/>
    <col min="12034" max="12034" width="4.85546875" customWidth="1"/>
    <col min="12035" max="12035" width="3" customWidth="1"/>
    <col min="12036" max="12036" width="19.85546875" customWidth="1"/>
    <col min="12037" max="12037" width="2.28515625" customWidth="1"/>
    <col min="12038" max="12038" width="18.42578125" customWidth="1"/>
    <col min="12039" max="12039" width="2.7109375" customWidth="1"/>
    <col min="12040" max="12040" width="18.7109375" customWidth="1"/>
    <col min="12041" max="12041" width="2.5703125" customWidth="1"/>
    <col min="12042" max="12042" width="18.7109375" customWidth="1"/>
    <col min="12043" max="12043" width="3" customWidth="1"/>
    <col min="12044" max="12044" width="18.7109375" customWidth="1"/>
    <col min="12045" max="12045" width="3.42578125" customWidth="1"/>
    <col min="12046" max="12046" width="18.7109375" customWidth="1"/>
    <col min="12048" max="12052" width="12.28515625" customWidth="1"/>
    <col min="12054" max="12055" width="12.7109375" bestFit="1" customWidth="1"/>
    <col min="12056" max="12056" width="14.140625" bestFit="1" customWidth="1"/>
    <col min="12057" max="12058" width="12.7109375" bestFit="1" customWidth="1"/>
    <col min="12289" max="12289" width="76" customWidth="1"/>
    <col min="12290" max="12290" width="4.85546875" customWidth="1"/>
    <col min="12291" max="12291" width="3" customWidth="1"/>
    <col min="12292" max="12292" width="19.85546875" customWidth="1"/>
    <col min="12293" max="12293" width="2.28515625" customWidth="1"/>
    <col min="12294" max="12294" width="18.42578125" customWidth="1"/>
    <col min="12295" max="12295" width="2.7109375" customWidth="1"/>
    <col min="12296" max="12296" width="18.7109375" customWidth="1"/>
    <col min="12297" max="12297" width="2.5703125" customWidth="1"/>
    <col min="12298" max="12298" width="18.7109375" customWidth="1"/>
    <col min="12299" max="12299" width="3" customWidth="1"/>
    <col min="12300" max="12300" width="18.7109375" customWidth="1"/>
    <col min="12301" max="12301" width="3.42578125" customWidth="1"/>
    <col min="12302" max="12302" width="18.7109375" customWidth="1"/>
    <col min="12304" max="12308" width="12.28515625" customWidth="1"/>
    <col min="12310" max="12311" width="12.7109375" bestFit="1" customWidth="1"/>
    <col min="12312" max="12312" width="14.140625" bestFit="1" customWidth="1"/>
    <col min="12313" max="12314" width="12.7109375" bestFit="1" customWidth="1"/>
    <col min="12545" max="12545" width="76" customWidth="1"/>
    <col min="12546" max="12546" width="4.85546875" customWidth="1"/>
    <col min="12547" max="12547" width="3" customWidth="1"/>
    <col min="12548" max="12548" width="19.85546875" customWidth="1"/>
    <col min="12549" max="12549" width="2.28515625" customWidth="1"/>
    <col min="12550" max="12550" width="18.42578125" customWidth="1"/>
    <col min="12551" max="12551" width="2.7109375" customWidth="1"/>
    <col min="12552" max="12552" width="18.7109375" customWidth="1"/>
    <col min="12553" max="12553" width="2.5703125" customWidth="1"/>
    <col min="12554" max="12554" width="18.7109375" customWidth="1"/>
    <col min="12555" max="12555" width="3" customWidth="1"/>
    <col min="12556" max="12556" width="18.7109375" customWidth="1"/>
    <col min="12557" max="12557" width="3.42578125" customWidth="1"/>
    <col min="12558" max="12558" width="18.7109375" customWidth="1"/>
    <col min="12560" max="12564" width="12.28515625" customWidth="1"/>
    <col min="12566" max="12567" width="12.7109375" bestFit="1" customWidth="1"/>
    <col min="12568" max="12568" width="14.140625" bestFit="1" customWidth="1"/>
    <col min="12569" max="12570" width="12.7109375" bestFit="1" customWidth="1"/>
    <col min="12801" max="12801" width="76" customWidth="1"/>
    <col min="12802" max="12802" width="4.85546875" customWidth="1"/>
    <col min="12803" max="12803" width="3" customWidth="1"/>
    <col min="12804" max="12804" width="19.85546875" customWidth="1"/>
    <col min="12805" max="12805" width="2.28515625" customWidth="1"/>
    <col min="12806" max="12806" width="18.42578125" customWidth="1"/>
    <col min="12807" max="12807" width="2.7109375" customWidth="1"/>
    <col min="12808" max="12808" width="18.7109375" customWidth="1"/>
    <col min="12809" max="12809" width="2.5703125" customWidth="1"/>
    <col min="12810" max="12810" width="18.7109375" customWidth="1"/>
    <col min="12811" max="12811" width="3" customWidth="1"/>
    <col min="12812" max="12812" width="18.7109375" customWidth="1"/>
    <col min="12813" max="12813" width="3.42578125" customWidth="1"/>
    <col min="12814" max="12814" width="18.7109375" customWidth="1"/>
    <col min="12816" max="12820" width="12.28515625" customWidth="1"/>
    <col min="12822" max="12823" width="12.7109375" bestFit="1" customWidth="1"/>
    <col min="12824" max="12824" width="14.140625" bestFit="1" customWidth="1"/>
    <col min="12825" max="12826" width="12.7109375" bestFit="1" customWidth="1"/>
    <col min="13057" max="13057" width="76" customWidth="1"/>
    <col min="13058" max="13058" width="4.85546875" customWidth="1"/>
    <col min="13059" max="13059" width="3" customWidth="1"/>
    <col min="13060" max="13060" width="19.85546875" customWidth="1"/>
    <col min="13061" max="13061" width="2.28515625" customWidth="1"/>
    <col min="13062" max="13062" width="18.42578125" customWidth="1"/>
    <col min="13063" max="13063" width="2.7109375" customWidth="1"/>
    <col min="13064" max="13064" width="18.7109375" customWidth="1"/>
    <col min="13065" max="13065" width="2.5703125" customWidth="1"/>
    <col min="13066" max="13066" width="18.7109375" customWidth="1"/>
    <col min="13067" max="13067" width="3" customWidth="1"/>
    <col min="13068" max="13068" width="18.7109375" customWidth="1"/>
    <col min="13069" max="13069" width="3.42578125" customWidth="1"/>
    <col min="13070" max="13070" width="18.7109375" customWidth="1"/>
    <col min="13072" max="13076" width="12.28515625" customWidth="1"/>
    <col min="13078" max="13079" width="12.7109375" bestFit="1" customWidth="1"/>
    <col min="13080" max="13080" width="14.140625" bestFit="1" customWidth="1"/>
    <col min="13081" max="13082" width="12.7109375" bestFit="1" customWidth="1"/>
    <col min="13313" max="13313" width="76" customWidth="1"/>
    <col min="13314" max="13314" width="4.85546875" customWidth="1"/>
    <col min="13315" max="13315" width="3" customWidth="1"/>
    <col min="13316" max="13316" width="19.85546875" customWidth="1"/>
    <col min="13317" max="13317" width="2.28515625" customWidth="1"/>
    <col min="13318" max="13318" width="18.42578125" customWidth="1"/>
    <col min="13319" max="13319" width="2.7109375" customWidth="1"/>
    <col min="13320" max="13320" width="18.7109375" customWidth="1"/>
    <col min="13321" max="13321" width="2.5703125" customWidth="1"/>
    <col min="13322" max="13322" width="18.7109375" customWidth="1"/>
    <col min="13323" max="13323" width="3" customWidth="1"/>
    <col min="13324" max="13324" width="18.7109375" customWidth="1"/>
    <col min="13325" max="13325" width="3.42578125" customWidth="1"/>
    <col min="13326" max="13326" width="18.7109375" customWidth="1"/>
    <col min="13328" max="13332" width="12.28515625" customWidth="1"/>
    <col min="13334" max="13335" width="12.7109375" bestFit="1" customWidth="1"/>
    <col min="13336" max="13336" width="14.140625" bestFit="1" customWidth="1"/>
    <col min="13337" max="13338" width="12.7109375" bestFit="1" customWidth="1"/>
    <col min="13569" max="13569" width="76" customWidth="1"/>
    <col min="13570" max="13570" width="4.85546875" customWidth="1"/>
    <col min="13571" max="13571" width="3" customWidth="1"/>
    <col min="13572" max="13572" width="19.85546875" customWidth="1"/>
    <col min="13573" max="13573" width="2.28515625" customWidth="1"/>
    <col min="13574" max="13574" width="18.42578125" customWidth="1"/>
    <col min="13575" max="13575" width="2.7109375" customWidth="1"/>
    <col min="13576" max="13576" width="18.7109375" customWidth="1"/>
    <col min="13577" max="13577" width="2.5703125" customWidth="1"/>
    <col min="13578" max="13578" width="18.7109375" customWidth="1"/>
    <col min="13579" max="13579" width="3" customWidth="1"/>
    <col min="13580" max="13580" width="18.7109375" customWidth="1"/>
    <col min="13581" max="13581" width="3.42578125" customWidth="1"/>
    <col min="13582" max="13582" width="18.7109375" customWidth="1"/>
    <col min="13584" max="13588" width="12.28515625" customWidth="1"/>
    <col min="13590" max="13591" width="12.7109375" bestFit="1" customWidth="1"/>
    <col min="13592" max="13592" width="14.140625" bestFit="1" customWidth="1"/>
    <col min="13593" max="13594" width="12.7109375" bestFit="1" customWidth="1"/>
    <col min="13825" max="13825" width="76" customWidth="1"/>
    <col min="13826" max="13826" width="4.85546875" customWidth="1"/>
    <col min="13827" max="13827" width="3" customWidth="1"/>
    <col min="13828" max="13828" width="19.85546875" customWidth="1"/>
    <col min="13829" max="13829" width="2.28515625" customWidth="1"/>
    <col min="13830" max="13830" width="18.42578125" customWidth="1"/>
    <col min="13831" max="13831" width="2.7109375" customWidth="1"/>
    <col min="13832" max="13832" width="18.7109375" customWidth="1"/>
    <col min="13833" max="13833" width="2.5703125" customWidth="1"/>
    <col min="13834" max="13834" width="18.7109375" customWidth="1"/>
    <col min="13835" max="13835" width="3" customWidth="1"/>
    <col min="13836" max="13836" width="18.7109375" customWidth="1"/>
    <col min="13837" max="13837" width="3.42578125" customWidth="1"/>
    <col min="13838" max="13838" width="18.7109375" customWidth="1"/>
    <col min="13840" max="13844" width="12.28515625" customWidth="1"/>
    <col min="13846" max="13847" width="12.7109375" bestFit="1" customWidth="1"/>
    <col min="13848" max="13848" width="14.140625" bestFit="1" customWidth="1"/>
    <col min="13849" max="13850" width="12.7109375" bestFit="1" customWidth="1"/>
    <col min="14081" max="14081" width="76" customWidth="1"/>
    <col min="14082" max="14082" width="4.85546875" customWidth="1"/>
    <col min="14083" max="14083" width="3" customWidth="1"/>
    <col min="14084" max="14084" width="19.85546875" customWidth="1"/>
    <col min="14085" max="14085" width="2.28515625" customWidth="1"/>
    <col min="14086" max="14086" width="18.42578125" customWidth="1"/>
    <col min="14087" max="14087" width="2.7109375" customWidth="1"/>
    <col min="14088" max="14088" width="18.7109375" customWidth="1"/>
    <col min="14089" max="14089" width="2.5703125" customWidth="1"/>
    <col min="14090" max="14090" width="18.7109375" customWidth="1"/>
    <col min="14091" max="14091" width="3" customWidth="1"/>
    <col min="14092" max="14092" width="18.7109375" customWidth="1"/>
    <col min="14093" max="14093" width="3.42578125" customWidth="1"/>
    <col min="14094" max="14094" width="18.7109375" customWidth="1"/>
    <col min="14096" max="14100" width="12.28515625" customWidth="1"/>
    <col min="14102" max="14103" width="12.7109375" bestFit="1" customWidth="1"/>
    <col min="14104" max="14104" width="14.140625" bestFit="1" customWidth="1"/>
    <col min="14105" max="14106" width="12.7109375" bestFit="1" customWidth="1"/>
    <col min="14337" max="14337" width="76" customWidth="1"/>
    <col min="14338" max="14338" width="4.85546875" customWidth="1"/>
    <col min="14339" max="14339" width="3" customWidth="1"/>
    <col min="14340" max="14340" width="19.85546875" customWidth="1"/>
    <col min="14341" max="14341" width="2.28515625" customWidth="1"/>
    <col min="14342" max="14342" width="18.42578125" customWidth="1"/>
    <col min="14343" max="14343" width="2.7109375" customWidth="1"/>
    <col min="14344" max="14344" width="18.7109375" customWidth="1"/>
    <col min="14345" max="14345" width="2.5703125" customWidth="1"/>
    <col min="14346" max="14346" width="18.7109375" customWidth="1"/>
    <col min="14347" max="14347" width="3" customWidth="1"/>
    <col min="14348" max="14348" width="18.7109375" customWidth="1"/>
    <col min="14349" max="14349" width="3.42578125" customWidth="1"/>
    <col min="14350" max="14350" width="18.7109375" customWidth="1"/>
    <col min="14352" max="14356" width="12.28515625" customWidth="1"/>
    <col min="14358" max="14359" width="12.7109375" bestFit="1" customWidth="1"/>
    <col min="14360" max="14360" width="14.140625" bestFit="1" customWidth="1"/>
    <col min="14361" max="14362" width="12.7109375" bestFit="1" customWidth="1"/>
    <col min="14593" max="14593" width="76" customWidth="1"/>
    <col min="14594" max="14594" width="4.85546875" customWidth="1"/>
    <col min="14595" max="14595" width="3" customWidth="1"/>
    <col min="14596" max="14596" width="19.85546875" customWidth="1"/>
    <col min="14597" max="14597" width="2.28515625" customWidth="1"/>
    <col min="14598" max="14598" width="18.42578125" customWidth="1"/>
    <col min="14599" max="14599" width="2.7109375" customWidth="1"/>
    <col min="14600" max="14600" width="18.7109375" customWidth="1"/>
    <col min="14601" max="14601" width="2.5703125" customWidth="1"/>
    <col min="14602" max="14602" width="18.7109375" customWidth="1"/>
    <col min="14603" max="14603" width="3" customWidth="1"/>
    <col min="14604" max="14604" width="18.7109375" customWidth="1"/>
    <col min="14605" max="14605" width="3.42578125" customWidth="1"/>
    <col min="14606" max="14606" width="18.7109375" customWidth="1"/>
    <col min="14608" max="14612" width="12.28515625" customWidth="1"/>
    <col min="14614" max="14615" width="12.7109375" bestFit="1" customWidth="1"/>
    <col min="14616" max="14616" width="14.140625" bestFit="1" customWidth="1"/>
    <col min="14617" max="14618" width="12.7109375" bestFit="1" customWidth="1"/>
    <col min="14849" max="14849" width="76" customWidth="1"/>
    <col min="14850" max="14850" width="4.85546875" customWidth="1"/>
    <col min="14851" max="14851" width="3" customWidth="1"/>
    <col min="14852" max="14852" width="19.85546875" customWidth="1"/>
    <col min="14853" max="14853" width="2.28515625" customWidth="1"/>
    <col min="14854" max="14854" width="18.42578125" customWidth="1"/>
    <col min="14855" max="14855" width="2.7109375" customWidth="1"/>
    <col min="14856" max="14856" width="18.7109375" customWidth="1"/>
    <col min="14857" max="14857" width="2.5703125" customWidth="1"/>
    <col min="14858" max="14858" width="18.7109375" customWidth="1"/>
    <col min="14859" max="14859" width="3" customWidth="1"/>
    <col min="14860" max="14860" width="18.7109375" customWidth="1"/>
    <col min="14861" max="14861" width="3.42578125" customWidth="1"/>
    <col min="14862" max="14862" width="18.7109375" customWidth="1"/>
    <col min="14864" max="14868" width="12.28515625" customWidth="1"/>
    <col min="14870" max="14871" width="12.7109375" bestFit="1" customWidth="1"/>
    <col min="14872" max="14872" width="14.140625" bestFit="1" customWidth="1"/>
    <col min="14873" max="14874" width="12.7109375" bestFit="1" customWidth="1"/>
    <col min="15105" max="15105" width="76" customWidth="1"/>
    <col min="15106" max="15106" width="4.85546875" customWidth="1"/>
    <col min="15107" max="15107" width="3" customWidth="1"/>
    <col min="15108" max="15108" width="19.85546875" customWidth="1"/>
    <col min="15109" max="15109" width="2.28515625" customWidth="1"/>
    <col min="15110" max="15110" width="18.42578125" customWidth="1"/>
    <col min="15111" max="15111" width="2.7109375" customWidth="1"/>
    <col min="15112" max="15112" width="18.7109375" customWidth="1"/>
    <col min="15113" max="15113" width="2.5703125" customWidth="1"/>
    <col min="15114" max="15114" width="18.7109375" customWidth="1"/>
    <col min="15115" max="15115" width="3" customWidth="1"/>
    <col min="15116" max="15116" width="18.7109375" customWidth="1"/>
    <col min="15117" max="15117" width="3.42578125" customWidth="1"/>
    <col min="15118" max="15118" width="18.7109375" customWidth="1"/>
    <col min="15120" max="15124" width="12.28515625" customWidth="1"/>
    <col min="15126" max="15127" width="12.7109375" bestFit="1" customWidth="1"/>
    <col min="15128" max="15128" width="14.140625" bestFit="1" customWidth="1"/>
    <col min="15129" max="15130" width="12.7109375" bestFit="1" customWidth="1"/>
    <col min="15361" max="15361" width="76" customWidth="1"/>
    <col min="15362" max="15362" width="4.85546875" customWidth="1"/>
    <col min="15363" max="15363" width="3" customWidth="1"/>
    <col min="15364" max="15364" width="19.85546875" customWidth="1"/>
    <col min="15365" max="15365" width="2.28515625" customWidth="1"/>
    <col min="15366" max="15366" width="18.42578125" customWidth="1"/>
    <col min="15367" max="15367" width="2.7109375" customWidth="1"/>
    <col min="15368" max="15368" width="18.7109375" customWidth="1"/>
    <col min="15369" max="15369" width="2.5703125" customWidth="1"/>
    <col min="15370" max="15370" width="18.7109375" customWidth="1"/>
    <col min="15371" max="15371" width="3" customWidth="1"/>
    <col min="15372" max="15372" width="18.7109375" customWidth="1"/>
    <col min="15373" max="15373" width="3.42578125" customWidth="1"/>
    <col min="15374" max="15374" width="18.7109375" customWidth="1"/>
    <col min="15376" max="15380" width="12.28515625" customWidth="1"/>
    <col min="15382" max="15383" width="12.7109375" bestFit="1" customWidth="1"/>
    <col min="15384" max="15384" width="14.140625" bestFit="1" customWidth="1"/>
    <col min="15385" max="15386" width="12.7109375" bestFit="1" customWidth="1"/>
    <col min="15617" max="15617" width="76" customWidth="1"/>
    <col min="15618" max="15618" width="4.85546875" customWidth="1"/>
    <col min="15619" max="15619" width="3" customWidth="1"/>
    <col min="15620" max="15620" width="19.85546875" customWidth="1"/>
    <col min="15621" max="15621" width="2.28515625" customWidth="1"/>
    <col min="15622" max="15622" width="18.42578125" customWidth="1"/>
    <col min="15623" max="15623" width="2.7109375" customWidth="1"/>
    <col min="15624" max="15624" width="18.7109375" customWidth="1"/>
    <col min="15625" max="15625" width="2.5703125" customWidth="1"/>
    <col min="15626" max="15626" width="18.7109375" customWidth="1"/>
    <col min="15627" max="15627" width="3" customWidth="1"/>
    <col min="15628" max="15628" width="18.7109375" customWidth="1"/>
    <col min="15629" max="15629" width="3.42578125" customWidth="1"/>
    <col min="15630" max="15630" width="18.7109375" customWidth="1"/>
    <col min="15632" max="15636" width="12.28515625" customWidth="1"/>
    <col min="15638" max="15639" width="12.7109375" bestFit="1" customWidth="1"/>
    <col min="15640" max="15640" width="14.140625" bestFit="1" customWidth="1"/>
    <col min="15641" max="15642" width="12.7109375" bestFit="1" customWidth="1"/>
    <col min="15873" max="15873" width="76" customWidth="1"/>
    <col min="15874" max="15874" width="4.85546875" customWidth="1"/>
    <col min="15875" max="15875" width="3" customWidth="1"/>
    <col min="15876" max="15876" width="19.85546875" customWidth="1"/>
    <col min="15877" max="15877" width="2.28515625" customWidth="1"/>
    <col min="15878" max="15878" width="18.42578125" customWidth="1"/>
    <col min="15879" max="15879" width="2.7109375" customWidth="1"/>
    <col min="15880" max="15880" width="18.7109375" customWidth="1"/>
    <col min="15881" max="15881" width="2.5703125" customWidth="1"/>
    <col min="15882" max="15882" width="18.7109375" customWidth="1"/>
    <col min="15883" max="15883" width="3" customWidth="1"/>
    <col min="15884" max="15884" width="18.7109375" customWidth="1"/>
    <col min="15885" max="15885" width="3.42578125" customWidth="1"/>
    <col min="15886" max="15886" width="18.7109375" customWidth="1"/>
    <col min="15888" max="15892" width="12.28515625" customWidth="1"/>
    <col min="15894" max="15895" width="12.7109375" bestFit="1" customWidth="1"/>
    <col min="15896" max="15896" width="14.140625" bestFit="1" customWidth="1"/>
    <col min="15897" max="15898" width="12.7109375" bestFit="1" customWidth="1"/>
    <col min="16129" max="16129" width="76" customWidth="1"/>
    <col min="16130" max="16130" width="4.85546875" customWidth="1"/>
    <col min="16131" max="16131" width="3" customWidth="1"/>
    <col min="16132" max="16132" width="19.85546875" customWidth="1"/>
    <col min="16133" max="16133" width="2.28515625" customWidth="1"/>
    <col min="16134" max="16134" width="18.42578125" customWidth="1"/>
    <col min="16135" max="16135" width="2.7109375" customWidth="1"/>
    <col min="16136" max="16136" width="18.7109375" customWidth="1"/>
    <col min="16137" max="16137" width="2.5703125" customWidth="1"/>
    <col min="16138" max="16138" width="18.7109375" customWidth="1"/>
    <col min="16139" max="16139" width="3" customWidth="1"/>
    <col min="16140" max="16140" width="18.7109375" customWidth="1"/>
    <col min="16141" max="16141" width="3.42578125" customWidth="1"/>
    <col min="16142" max="16142" width="18.7109375" customWidth="1"/>
    <col min="16144" max="16148" width="12.28515625" customWidth="1"/>
    <col min="16150" max="16151" width="12.7109375" bestFit="1" customWidth="1"/>
    <col min="16152" max="16152" width="14.140625" bestFit="1" customWidth="1"/>
    <col min="16153" max="16154" width="12.7109375" bestFit="1" customWidth="1"/>
  </cols>
  <sheetData>
    <row r="1" spans="1:20" ht="22.5" customHeight="1" thickBot="1" x14ac:dyDescent="0.3">
      <c r="A1" s="1" t="s">
        <v>196</v>
      </c>
      <c r="B1" s="2"/>
      <c r="C1" s="2"/>
      <c r="D1" s="3"/>
      <c r="E1" s="3"/>
      <c r="F1" s="3"/>
      <c r="G1" s="3"/>
      <c r="H1" s="3"/>
      <c r="I1" s="3"/>
      <c r="J1" s="3"/>
      <c r="K1" s="4"/>
      <c r="L1" s="5"/>
      <c r="M1" s="6"/>
    </row>
    <row r="2" spans="1:20" ht="23.25" customHeight="1" thickBot="1" x14ac:dyDescent="0.3">
      <c r="A2" s="9" t="s">
        <v>1</v>
      </c>
      <c r="B2" s="2"/>
      <c r="C2" s="2"/>
      <c r="D2" s="10"/>
      <c r="E2" s="10"/>
      <c r="F2" s="10"/>
      <c r="G2" s="10"/>
      <c r="H2" s="10"/>
      <c r="I2" s="10"/>
      <c r="J2" s="10"/>
      <c r="K2" s="11"/>
      <c r="L2" s="12"/>
      <c r="M2" s="13"/>
    </row>
    <row r="3" spans="1:20" ht="16.5" customHeight="1" x14ac:dyDescent="0.35">
      <c r="A3" s="14"/>
      <c r="B3" s="14"/>
      <c r="C3" s="14"/>
    </row>
    <row r="4" spans="1:20" ht="16.5" customHeight="1" x14ac:dyDescent="0.35">
      <c r="A4" s="14"/>
      <c r="B4" s="14"/>
      <c r="C4" s="14"/>
    </row>
    <row r="5" spans="1:20" ht="16.5" customHeight="1" x14ac:dyDescent="0.35">
      <c r="A5" s="14"/>
      <c r="B5" s="14"/>
      <c r="C5" s="14"/>
    </row>
    <row r="6" spans="1:20" ht="16.5" customHeight="1" thickBot="1" x14ac:dyDescent="0.4">
      <c r="A6" s="14"/>
      <c r="B6" s="14"/>
      <c r="C6" s="14"/>
    </row>
    <row r="7" spans="1:20" ht="30" customHeight="1" thickBot="1" x14ac:dyDescent="0.3">
      <c r="A7" s="16"/>
      <c r="B7" s="17"/>
      <c r="C7" s="17"/>
      <c r="D7" s="18" t="s">
        <v>2</v>
      </c>
    </row>
    <row r="8" spans="1:20" ht="27.75" customHeight="1" thickBot="1" x14ac:dyDescent="0.4">
      <c r="A8" s="19"/>
      <c r="B8" s="17"/>
      <c r="C8" s="17"/>
      <c r="D8" s="20"/>
      <c r="E8" s="14"/>
      <c r="F8" s="21" t="s">
        <v>3</v>
      </c>
      <c r="G8" s="22"/>
      <c r="H8" s="22"/>
      <c r="I8" s="22"/>
      <c r="J8" s="22"/>
      <c r="K8" s="22"/>
      <c r="L8" s="22"/>
      <c r="M8" s="22"/>
      <c r="N8" s="23"/>
      <c r="P8" s="24" t="s">
        <v>4</v>
      </c>
      <c r="Q8" s="25"/>
      <c r="R8" s="25"/>
      <c r="S8" s="25"/>
      <c r="T8" s="26"/>
    </row>
    <row r="9" spans="1:20" ht="23.25" thickBot="1" x14ac:dyDescent="0.35">
      <c r="A9" s="27" t="s">
        <v>5</v>
      </c>
      <c r="B9" s="19"/>
      <c r="C9" s="19"/>
      <c r="D9" s="28">
        <v>2015</v>
      </c>
      <c r="E9" s="17"/>
      <c r="F9" s="29">
        <v>2016</v>
      </c>
      <c r="G9" s="30"/>
      <c r="H9" s="29">
        <v>2017</v>
      </c>
      <c r="I9" s="30"/>
      <c r="J9" s="29">
        <v>2018</v>
      </c>
      <c r="K9" s="30"/>
      <c r="L9" s="29">
        <v>2019</v>
      </c>
      <c r="M9" s="31"/>
      <c r="N9" s="29">
        <v>2020</v>
      </c>
      <c r="P9" s="32">
        <v>2016</v>
      </c>
      <c r="Q9" s="32">
        <v>2017</v>
      </c>
      <c r="R9" s="32">
        <v>2018</v>
      </c>
      <c r="S9" s="32">
        <v>2019</v>
      </c>
      <c r="T9" s="32">
        <v>2020</v>
      </c>
    </row>
    <row r="10" spans="1:20" ht="18" x14ac:dyDescent="0.25">
      <c r="A10" s="33" t="s">
        <v>6</v>
      </c>
      <c r="B10" s="34"/>
      <c r="C10" s="34"/>
      <c r="D10" s="35">
        <v>0</v>
      </c>
      <c r="E10" s="36"/>
      <c r="F10" s="35">
        <v>0</v>
      </c>
      <c r="G10" s="37"/>
      <c r="H10" s="35">
        <v>0</v>
      </c>
      <c r="I10" s="37"/>
      <c r="J10" s="35">
        <v>0</v>
      </c>
      <c r="K10" s="38"/>
      <c r="L10" s="35">
        <v>0</v>
      </c>
      <c r="M10" s="38"/>
      <c r="N10" s="35">
        <v>0</v>
      </c>
      <c r="P10" s="39">
        <v>0</v>
      </c>
      <c r="Q10" s="39">
        <v>0</v>
      </c>
      <c r="R10" s="39">
        <v>0</v>
      </c>
      <c r="S10" s="39">
        <v>0</v>
      </c>
      <c r="T10" s="39">
        <v>0</v>
      </c>
    </row>
    <row r="11" spans="1:20" ht="15.75" x14ac:dyDescent="0.25">
      <c r="A11" s="33" t="s">
        <v>7</v>
      </c>
      <c r="B11" s="34"/>
      <c r="C11" s="34"/>
      <c r="D11" s="35">
        <v>0</v>
      </c>
      <c r="E11" s="40"/>
      <c r="F11" s="35">
        <v>0</v>
      </c>
      <c r="G11" s="41"/>
      <c r="H11" s="35">
        <v>0</v>
      </c>
      <c r="I11" s="41"/>
      <c r="J11" s="35">
        <v>0</v>
      </c>
      <c r="K11" s="42"/>
      <c r="L11" s="35">
        <v>0</v>
      </c>
      <c r="M11" s="43"/>
      <c r="N11" s="35">
        <v>0</v>
      </c>
      <c r="P11" s="44">
        <v>0</v>
      </c>
      <c r="Q11" s="44">
        <v>0</v>
      </c>
      <c r="R11" s="39">
        <v>0</v>
      </c>
      <c r="S11" s="39">
        <v>0</v>
      </c>
      <c r="T11" s="39">
        <v>0</v>
      </c>
    </row>
    <row r="12" spans="1:20" ht="31.5" x14ac:dyDescent="0.25">
      <c r="A12" s="45" t="s">
        <v>8</v>
      </c>
      <c r="B12" s="34"/>
      <c r="C12" s="34"/>
      <c r="D12" s="35">
        <v>0</v>
      </c>
      <c r="E12" s="40"/>
      <c r="F12" s="35">
        <v>0</v>
      </c>
      <c r="G12" s="41"/>
      <c r="H12" s="35">
        <v>0</v>
      </c>
      <c r="I12" s="41"/>
      <c r="J12" s="35">
        <v>0</v>
      </c>
      <c r="K12" s="42"/>
      <c r="L12" s="35">
        <v>0</v>
      </c>
      <c r="M12" s="43"/>
      <c r="N12" s="35">
        <v>0</v>
      </c>
      <c r="P12" s="44">
        <v>0</v>
      </c>
      <c r="Q12" s="44">
        <v>0</v>
      </c>
      <c r="R12" s="39">
        <v>0</v>
      </c>
      <c r="S12" s="39">
        <v>0</v>
      </c>
      <c r="T12" s="39">
        <v>0</v>
      </c>
    </row>
    <row r="13" spans="1:20" ht="15.75" x14ac:dyDescent="0.25">
      <c r="A13" s="33" t="s">
        <v>9</v>
      </c>
      <c r="B13" s="34"/>
      <c r="C13" s="34"/>
      <c r="D13" s="35">
        <v>0</v>
      </c>
      <c r="E13" s="40"/>
      <c r="F13" s="35">
        <v>973897.85200000007</v>
      </c>
      <c r="G13" s="41"/>
      <c r="H13" s="35">
        <v>1129932.7879999999</v>
      </c>
      <c r="I13" s="41"/>
      <c r="J13" s="35">
        <v>1282446.3960000002</v>
      </c>
      <c r="K13" s="42"/>
      <c r="L13" s="35">
        <v>1282446.3960000002</v>
      </c>
      <c r="M13" s="43"/>
      <c r="N13" s="35">
        <v>1282446.3960000002</v>
      </c>
      <c r="P13" s="44">
        <v>0.50133521554562299</v>
      </c>
      <c r="Q13" s="44">
        <v>0.63552495026094358</v>
      </c>
      <c r="R13" s="39">
        <v>0.67792349033730015</v>
      </c>
      <c r="S13" s="39">
        <v>0.67657492409920661</v>
      </c>
      <c r="T13" s="39">
        <v>0.67520490267423683</v>
      </c>
    </row>
    <row r="14" spans="1:20" ht="15.75" x14ac:dyDescent="0.25">
      <c r="A14" s="33" t="s">
        <v>10</v>
      </c>
      <c r="B14" s="34"/>
      <c r="C14" s="34"/>
      <c r="D14" s="35">
        <v>0</v>
      </c>
      <c r="E14" s="40"/>
      <c r="F14" s="35">
        <v>125000</v>
      </c>
      <c r="G14" s="41"/>
      <c r="H14" s="35">
        <v>0</v>
      </c>
      <c r="I14" s="41"/>
      <c r="J14" s="35">
        <v>0</v>
      </c>
      <c r="K14" s="42"/>
      <c r="L14" s="35">
        <v>0</v>
      </c>
      <c r="M14" s="43"/>
      <c r="N14" s="35">
        <v>0</v>
      </c>
      <c r="P14" s="44">
        <v>6.4346483375551031E-2</v>
      </c>
      <c r="Q14" s="44">
        <v>0</v>
      </c>
      <c r="R14" s="39">
        <v>0</v>
      </c>
      <c r="S14" s="39">
        <v>0</v>
      </c>
      <c r="T14" s="39">
        <v>0</v>
      </c>
    </row>
    <row r="15" spans="1:20" ht="15.75" x14ac:dyDescent="0.25">
      <c r="A15" s="33" t="s">
        <v>11</v>
      </c>
      <c r="B15" s="34"/>
      <c r="C15" s="34"/>
      <c r="D15" s="35">
        <v>0</v>
      </c>
      <c r="E15" s="40"/>
      <c r="F15" s="35">
        <v>125000</v>
      </c>
      <c r="G15" s="46"/>
      <c r="H15" s="35">
        <v>0</v>
      </c>
      <c r="I15" s="46"/>
      <c r="J15" s="35">
        <v>0</v>
      </c>
      <c r="K15" s="47"/>
      <c r="L15" s="35">
        <v>0</v>
      </c>
      <c r="M15" s="48"/>
      <c r="N15" s="35">
        <v>0</v>
      </c>
      <c r="P15" s="44">
        <v>6.4346483375551031E-2</v>
      </c>
      <c r="Q15" s="44">
        <v>0</v>
      </c>
      <c r="R15" s="39">
        <v>0</v>
      </c>
      <c r="S15" s="39">
        <v>0</v>
      </c>
      <c r="T15" s="39">
        <v>0</v>
      </c>
    </row>
    <row r="16" spans="1:20" ht="15.75" x14ac:dyDescent="0.25">
      <c r="A16" s="33" t="s">
        <v>12</v>
      </c>
      <c r="B16" s="34"/>
      <c r="C16" s="34"/>
      <c r="D16" s="35">
        <v>0</v>
      </c>
      <c r="E16" s="40"/>
      <c r="F16" s="35">
        <v>93750</v>
      </c>
      <c r="G16" s="41"/>
      <c r="H16" s="35">
        <v>108750</v>
      </c>
      <c r="I16" s="41"/>
      <c r="J16" s="35">
        <v>123750</v>
      </c>
      <c r="K16" s="42"/>
      <c r="L16" s="35">
        <v>123750</v>
      </c>
      <c r="M16" s="43"/>
      <c r="N16" s="35">
        <v>123750</v>
      </c>
      <c r="P16" s="44">
        <v>4.8259862531663276E-2</v>
      </c>
      <c r="Q16" s="44">
        <v>6.1165884444515844E-2</v>
      </c>
      <c r="R16" s="39">
        <v>6.5416404296434139E-2</v>
      </c>
      <c r="S16" s="39">
        <v>6.5286274044998607E-2</v>
      </c>
      <c r="T16" s="39">
        <v>6.5154073469700632E-2</v>
      </c>
    </row>
    <row r="17" spans="1:31" ht="15.75" x14ac:dyDescent="0.25">
      <c r="A17" s="33" t="s">
        <v>13</v>
      </c>
      <c r="B17" s="34"/>
      <c r="C17" s="34"/>
      <c r="D17" s="35">
        <v>0</v>
      </c>
      <c r="E17" s="40"/>
      <c r="F17" s="35">
        <v>91640</v>
      </c>
      <c r="G17" s="41"/>
      <c r="H17" s="35">
        <v>106650</v>
      </c>
      <c r="I17" s="41"/>
      <c r="J17" s="35">
        <v>120870</v>
      </c>
      <c r="K17" s="42"/>
      <c r="L17" s="35">
        <v>120870</v>
      </c>
      <c r="M17" s="43"/>
      <c r="N17" s="35">
        <v>120870</v>
      </c>
      <c r="P17" s="44">
        <v>4.7173693892283979E-2</v>
      </c>
      <c r="Q17" s="44">
        <v>5.9984750124207953E-2</v>
      </c>
      <c r="R17" s="39">
        <v>6.3893986160080768E-2</v>
      </c>
      <c r="S17" s="39">
        <v>6.376688439449682E-2</v>
      </c>
      <c r="T17" s="39">
        <v>6.3637760487133058E-2</v>
      </c>
    </row>
    <row r="18" spans="1:31" ht="15.75" x14ac:dyDescent="0.25">
      <c r="A18" s="33" t="s">
        <v>14</v>
      </c>
      <c r="B18" s="34"/>
      <c r="C18" s="34"/>
      <c r="D18" s="35">
        <v>0</v>
      </c>
      <c r="E18" s="40"/>
      <c r="F18" s="35">
        <v>54740</v>
      </c>
      <c r="G18" s="41"/>
      <c r="H18" s="35">
        <v>63342</v>
      </c>
      <c r="I18" s="41"/>
      <c r="J18" s="35">
        <v>71944</v>
      </c>
      <c r="K18" s="42"/>
      <c r="L18" s="35">
        <v>71944</v>
      </c>
      <c r="M18" s="43"/>
      <c r="N18" s="35">
        <v>71944</v>
      </c>
      <c r="P18" s="44">
        <v>2.8178611999821308E-2</v>
      </c>
      <c r="Q18" s="44">
        <v>3.5626385769972624E-2</v>
      </c>
      <c r="R18" s="39">
        <v>3.8030850833960871E-2</v>
      </c>
      <c r="S18" s="39">
        <v>3.7955197574896002E-2</v>
      </c>
      <c r="T18" s="39">
        <v>3.7878340700639536E-2</v>
      </c>
    </row>
    <row r="19" spans="1:31" ht="15.75" x14ac:dyDescent="0.25">
      <c r="A19" s="33" t="s">
        <v>15</v>
      </c>
      <c r="B19" s="34"/>
      <c r="C19" s="34"/>
      <c r="D19" s="35">
        <v>0</v>
      </c>
      <c r="E19" s="40"/>
      <c r="F19" s="35">
        <v>8000</v>
      </c>
      <c r="G19" s="41"/>
      <c r="H19" s="35">
        <v>9280</v>
      </c>
      <c r="I19" s="41"/>
      <c r="J19" s="35">
        <v>10560</v>
      </c>
      <c r="K19" s="42"/>
      <c r="L19" s="35">
        <v>10560</v>
      </c>
      <c r="M19" s="43"/>
      <c r="N19" s="35">
        <v>10560</v>
      </c>
      <c r="O19"/>
      <c r="P19" s="44">
        <v>4.1181749360352663E-3</v>
      </c>
      <c r="Q19" s="44">
        <v>5.2194888059320186E-3</v>
      </c>
      <c r="R19" s="39">
        <v>5.5821998332957132E-3</v>
      </c>
      <c r="S19" s="39">
        <v>5.5710953851732152E-3</v>
      </c>
      <c r="T19" s="39">
        <v>5.559814269414454E-3</v>
      </c>
      <c r="U19"/>
      <c r="V19"/>
      <c r="W19"/>
      <c r="X19"/>
      <c r="Y19"/>
      <c r="Z19"/>
      <c r="AA19"/>
      <c r="AB19"/>
      <c r="AC19"/>
      <c r="AD19"/>
      <c r="AE19"/>
    </row>
    <row r="20" spans="1:31" ht="15.75" x14ac:dyDescent="0.25">
      <c r="A20" s="33" t="s">
        <v>16</v>
      </c>
      <c r="B20" s="34"/>
      <c r="C20" s="34"/>
      <c r="D20" s="35">
        <v>0</v>
      </c>
      <c r="E20" s="40"/>
      <c r="F20" s="35">
        <v>0</v>
      </c>
      <c r="G20" s="41"/>
      <c r="H20" s="35">
        <v>0</v>
      </c>
      <c r="I20" s="41"/>
      <c r="J20" s="35">
        <v>0</v>
      </c>
      <c r="K20" s="42"/>
      <c r="L20" s="35">
        <v>0</v>
      </c>
      <c r="M20" s="43"/>
      <c r="N20" s="35">
        <v>0</v>
      </c>
      <c r="O20"/>
      <c r="P20" s="44">
        <v>0</v>
      </c>
      <c r="Q20" s="44">
        <v>0</v>
      </c>
      <c r="R20" s="39">
        <v>0</v>
      </c>
      <c r="S20" s="39">
        <v>0</v>
      </c>
      <c r="T20" s="39">
        <v>0</v>
      </c>
      <c r="U20"/>
      <c r="V20"/>
      <c r="W20"/>
      <c r="X20"/>
      <c r="Y20"/>
      <c r="Z20"/>
      <c r="AA20"/>
      <c r="AB20"/>
      <c r="AC20"/>
      <c r="AD20"/>
      <c r="AE20"/>
    </row>
    <row r="21" spans="1:31" ht="15.75" x14ac:dyDescent="0.25">
      <c r="A21" s="33" t="s">
        <v>17</v>
      </c>
      <c r="B21" s="34"/>
      <c r="C21" s="34"/>
      <c r="D21" s="35">
        <v>0</v>
      </c>
      <c r="E21" s="41"/>
      <c r="F21" s="35">
        <v>163288.58425717941</v>
      </c>
      <c r="G21" s="41"/>
      <c r="H21" s="35">
        <v>166512.10442539543</v>
      </c>
      <c r="I21" s="41"/>
      <c r="J21" s="35">
        <v>169804.73647806511</v>
      </c>
      <c r="K21" s="42"/>
      <c r="L21" s="35">
        <v>173200.83120762641</v>
      </c>
      <c r="M21" s="43"/>
      <c r="N21" s="35">
        <v>176664.84783177893</v>
      </c>
      <c r="O21"/>
      <c r="P21" s="44">
        <v>8.4056369378574872E-2</v>
      </c>
      <c r="Q21" s="44">
        <v>9.3653886325488669E-2</v>
      </c>
      <c r="R21" s="39">
        <v>8.9761739740594468E-2</v>
      </c>
      <c r="S21" s="39">
        <v>9.13748438872133E-2</v>
      </c>
      <c r="T21" s="39">
        <v>9.3013611920365308E-2</v>
      </c>
      <c r="U21"/>
      <c r="V21"/>
      <c r="W21"/>
      <c r="X21"/>
      <c r="Y21"/>
      <c r="Z21"/>
      <c r="AA21"/>
      <c r="AB21"/>
      <c r="AC21"/>
      <c r="AD21"/>
      <c r="AE21"/>
    </row>
    <row r="22" spans="1:31" ht="15.75" x14ac:dyDescent="0.25">
      <c r="A22" s="33" t="s">
        <v>18</v>
      </c>
      <c r="B22" s="34"/>
      <c r="C22" s="34"/>
      <c r="D22" s="35">
        <v>160000</v>
      </c>
      <c r="E22" s="41"/>
      <c r="F22" s="35">
        <v>0</v>
      </c>
      <c r="G22" s="41"/>
      <c r="H22" s="35">
        <v>0</v>
      </c>
      <c r="I22" s="41"/>
      <c r="J22" s="35">
        <v>0</v>
      </c>
      <c r="K22" s="42"/>
      <c r="L22" s="35">
        <v>0</v>
      </c>
      <c r="M22" s="43"/>
      <c r="N22" s="35">
        <v>0</v>
      </c>
      <c r="O22"/>
      <c r="P22" s="44">
        <v>0</v>
      </c>
      <c r="Q22" s="44">
        <v>0</v>
      </c>
      <c r="R22" s="39">
        <v>0</v>
      </c>
      <c r="S22" s="39">
        <v>0</v>
      </c>
      <c r="T22" s="39">
        <v>0</v>
      </c>
      <c r="U22"/>
      <c r="V22"/>
      <c r="W22"/>
      <c r="X22"/>
      <c r="Y22"/>
      <c r="Z22"/>
      <c r="AA22"/>
      <c r="AB22"/>
      <c r="AC22"/>
      <c r="AD22"/>
      <c r="AE22"/>
    </row>
    <row r="23" spans="1:31" ht="15.75" x14ac:dyDescent="0.25">
      <c r="A23" s="33" t="s">
        <v>19</v>
      </c>
      <c r="B23" s="34"/>
      <c r="C23" s="34"/>
      <c r="D23" s="35">
        <v>0</v>
      </c>
      <c r="E23" s="41"/>
      <c r="F23" s="35">
        <v>266666.66666666669</v>
      </c>
      <c r="G23" s="41"/>
      <c r="H23" s="35">
        <v>87500</v>
      </c>
      <c r="I23" s="41"/>
      <c r="J23" s="35">
        <v>85000</v>
      </c>
      <c r="K23" s="42"/>
      <c r="L23" s="35">
        <v>85000</v>
      </c>
      <c r="M23" s="43"/>
      <c r="N23" s="35">
        <v>85000</v>
      </c>
      <c r="O23"/>
      <c r="P23" s="44">
        <v>0.13727249786784221</v>
      </c>
      <c r="Q23" s="44">
        <v>4.9213930012828845E-2</v>
      </c>
      <c r="R23" s="39">
        <v>4.4932479718762845E-2</v>
      </c>
      <c r="S23" s="39">
        <v>4.4843097323837428E-2</v>
      </c>
      <c r="T23" s="39">
        <v>4.4752292888279227E-2</v>
      </c>
      <c r="U23"/>
      <c r="V23"/>
      <c r="W23"/>
      <c r="X23"/>
      <c r="Y23"/>
      <c r="Z23"/>
      <c r="AA23"/>
      <c r="AB23"/>
      <c r="AC23"/>
      <c r="AD23"/>
      <c r="AE23"/>
    </row>
    <row r="24" spans="1:31" ht="15.75" x14ac:dyDescent="0.25">
      <c r="A24" s="33" t="s">
        <v>20</v>
      </c>
      <c r="B24" s="34"/>
      <c r="C24" s="34"/>
      <c r="D24" s="35">
        <v>0</v>
      </c>
      <c r="E24" s="41"/>
      <c r="F24" s="35">
        <v>3125</v>
      </c>
      <c r="G24" s="41"/>
      <c r="H24" s="35">
        <v>3625</v>
      </c>
      <c r="I24" s="41"/>
      <c r="J24" s="35">
        <v>4125</v>
      </c>
      <c r="K24" s="42"/>
      <c r="L24" s="35">
        <v>4125</v>
      </c>
      <c r="M24" s="43"/>
      <c r="N24" s="35">
        <v>4125</v>
      </c>
      <c r="O24"/>
      <c r="P24" s="44">
        <v>1.608662084388776E-3</v>
      </c>
      <c r="Q24" s="44">
        <v>2.0388628148171948E-3</v>
      </c>
      <c r="R24" s="39">
        <v>2.1805468098811381E-3</v>
      </c>
      <c r="S24" s="39">
        <v>2.176209134833287E-3</v>
      </c>
      <c r="T24" s="39">
        <v>2.171802448990021E-3</v>
      </c>
      <c r="U24"/>
      <c r="V24"/>
      <c r="W24"/>
      <c r="X24"/>
      <c r="Y24"/>
      <c r="Z24"/>
      <c r="AA24"/>
      <c r="AB24"/>
      <c r="AC24"/>
      <c r="AD24"/>
      <c r="AE24"/>
    </row>
    <row r="25" spans="1:31" ht="15.75" x14ac:dyDescent="0.25">
      <c r="A25" s="33" t="s">
        <v>21</v>
      </c>
      <c r="B25" s="34"/>
      <c r="C25" s="34"/>
      <c r="D25" s="35">
        <v>0</v>
      </c>
      <c r="E25" s="41"/>
      <c r="F25" s="35">
        <v>0</v>
      </c>
      <c r="G25" s="41"/>
      <c r="H25" s="35">
        <v>27360</v>
      </c>
      <c r="I25" s="41"/>
      <c r="J25" s="35">
        <v>23227.200000000001</v>
      </c>
      <c r="K25" s="42"/>
      <c r="L25" s="35">
        <v>23601.743999999999</v>
      </c>
      <c r="M25" s="43"/>
      <c r="N25" s="35">
        <v>23983.778879999998</v>
      </c>
      <c r="O25"/>
      <c r="P25" s="44">
        <v>0</v>
      </c>
      <c r="Q25" s="44">
        <v>1.5388492858868539E-2</v>
      </c>
      <c r="R25" s="39">
        <v>1.227830226968998E-2</v>
      </c>
      <c r="S25" s="39">
        <v>1.245147415534466E-2</v>
      </c>
      <c r="T25" s="39">
        <v>1.2627401141241005E-2</v>
      </c>
      <c r="U25"/>
      <c r="V25"/>
      <c r="W25"/>
      <c r="X25"/>
      <c r="Y25"/>
      <c r="Z25"/>
      <c r="AA25"/>
      <c r="AB25"/>
      <c r="AC25"/>
      <c r="AD25"/>
      <c r="AE25"/>
    </row>
    <row r="26" spans="1:31" ht="15.75" x14ac:dyDescent="0.25">
      <c r="A26" s="33" t="s">
        <v>22</v>
      </c>
      <c r="B26" s="34"/>
      <c r="C26" s="34"/>
      <c r="D26" s="35">
        <v>0</v>
      </c>
      <c r="E26" s="41"/>
      <c r="F26" s="35">
        <v>0</v>
      </c>
      <c r="G26" s="41"/>
      <c r="H26" s="35">
        <v>0</v>
      </c>
      <c r="I26" s="41"/>
      <c r="J26" s="35">
        <v>0</v>
      </c>
      <c r="K26" s="42"/>
      <c r="L26" s="35">
        <v>0</v>
      </c>
      <c r="M26" s="43"/>
      <c r="N26" s="35">
        <v>0</v>
      </c>
      <c r="O26"/>
      <c r="P26" s="44">
        <v>0</v>
      </c>
      <c r="Q26" s="44">
        <v>0</v>
      </c>
      <c r="R26" s="39">
        <v>0</v>
      </c>
      <c r="S26" s="39">
        <v>0</v>
      </c>
      <c r="T26" s="39">
        <v>0</v>
      </c>
      <c r="U26"/>
      <c r="V26"/>
      <c r="W26"/>
      <c r="X26"/>
      <c r="Y26"/>
      <c r="Z26"/>
      <c r="AA26"/>
      <c r="AB26"/>
      <c r="AC26"/>
      <c r="AD26"/>
      <c r="AE26"/>
    </row>
    <row r="27" spans="1:31" ht="15.75" x14ac:dyDescent="0.25">
      <c r="A27" s="33" t="s">
        <v>23</v>
      </c>
      <c r="B27" s="34"/>
      <c r="C27" s="34"/>
      <c r="D27" s="35">
        <v>0</v>
      </c>
      <c r="E27" s="41"/>
      <c r="F27" s="35">
        <v>0</v>
      </c>
      <c r="G27" s="41"/>
      <c r="H27" s="35">
        <v>0</v>
      </c>
      <c r="I27" s="41"/>
      <c r="J27" s="35">
        <v>0</v>
      </c>
      <c r="K27" s="42"/>
      <c r="L27" s="35">
        <v>0</v>
      </c>
      <c r="M27" s="43"/>
      <c r="N27" s="35">
        <v>0</v>
      </c>
      <c r="O27"/>
      <c r="P27" s="44">
        <v>0</v>
      </c>
      <c r="Q27" s="44">
        <v>0</v>
      </c>
      <c r="R27" s="39">
        <v>0</v>
      </c>
      <c r="S27" s="39">
        <v>0</v>
      </c>
      <c r="T27" s="39">
        <v>0</v>
      </c>
      <c r="U27"/>
      <c r="V27"/>
      <c r="W27"/>
      <c r="X27"/>
      <c r="Y27"/>
      <c r="Z27"/>
      <c r="AA27"/>
      <c r="AB27"/>
      <c r="AC27"/>
      <c r="AD27"/>
      <c r="AE27"/>
    </row>
    <row r="28" spans="1:31" ht="15.75" x14ac:dyDescent="0.25">
      <c r="A28" s="33" t="s">
        <v>24</v>
      </c>
      <c r="B28" s="34"/>
      <c r="C28" s="34"/>
      <c r="D28" s="35">
        <v>0</v>
      </c>
      <c r="E28" s="41"/>
      <c r="F28" s="35">
        <v>37500</v>
      </c>
      <c r="G28" s="41"/>
      <c r="H28" s="35">
        <v>75000</v>
      </c>
      <c r="I28" s="41"/>
      <c r="J28" s="35">
        <v>0</v>
      </c>
      <c r="K28" s="42"/>
      <c r="L28" s="35">
        <v>0</v>
      </c>
      <c r="M28" s="43"/>
      <c r="N28" s="35">
        <v>0</v>
      </c>
      <c r="O28"/>
      <c r="P28" s="44">
        <v>1.9303945012665309E-2</v>
      </c>
      <c r="Q28" s="44">
        <v>4.2183368582424725E-2</v>
      </c>
      <c r="R28" s="39">
        <v>0</v>
      </c>
      <c r="S28" s="39">
        <v>0</v>
      </c>
      <c r="T28" s="39">
        <v>0</v>
      </c>
      <c r="U28"/>
      <c r="V28"/>
      <c r="W28"/>
      <c r="X28"/>
      <c r="Y28"/>
      <c r="Z28"/>
      <c r="AA28"/>
      <c r="AB28"/>
      <c r="AC28"/>
      <c r="AD28"/>
      <c r="AE28"/>
    </row>
    <row r="29" spans="1:31" ht="15.75" x14ac:dyDescent="0.25">
      <c r="A29" s="33">
        <v>0</v>
      </c>
      <c r="B29" s="49"/>
      <c r="C29" s="49"/>
      <c r="D29" s="35">
        <v>0</v>
      </c>
      <c r="E29" s="41"/>
      <c r="F29" s="35">
        <v>0</v>
      </c>
      <c r="G29" s="41"/>
      <c r="H29" s="35">
        <v>0</v>
      </c>
      <c r="I29" s="41"/>
      <c r="J29" s="35">
        <v>0</v>
      </c>
      <c r="K29" s="42"/>
      <c r="L29" s="35">
        <v>0</v>
      </c>
      <c r="M29" s="43"/>
      <c r="N29" s="35">
        <v>0</v>
      </c>
      <c r="O29"/>
      <c r="P29" s="44">
        <v>0</v>
      </c>
      <c r="Q29" s="44">
        <v>0</v>
      </c>
      <c r="R29" s="39">
        <v>0</v>
      </c>
      <c r="S29" s="39">
        <v>0</v>
      </c>
      <c r="T29" s="39">
        <v>0</v>
      </c>
      <c r="U29"/>
      <c r="V29"/>
      <c r="W29"/>
      <c r="X29"/>
      <c r="Y29"/>
      <c r="Z29"/>
      <c r="AA29"/>
      <c r="AB29"/>
      <c r="AC29"/>
      <c r="AD29"/>
      <c r="AE29"/>
    </row>
    <row r="30" spans="1:31" ht="15.75" x14ac:dyDescent="0.25">
      <c r="A30" s="33">
        <v>0</v>
      </c>
      <c r="B30" s="49"/>
      <c r="C30" s="49"/>
      <c r="D30" s="35">
        <v>0</v>
      </c>
      <c r="E30" s="41"/>
      <c r="F30" s="35">
        <v>0</v>
      </c>
      <c r="G30" s="41"/>
      <c r="H30" s="35">
        <v>0</v>
      </c>
      <c r="I30" s="41"/>
      <c r="J30" s="35">
        <v>0</v>
      </c>
      <c r="K30" s="42"/>
      <c r="L30" s="35">
        <v>0</v>
      </c>
      <c r="M30" s="43"/>
      <c r="N30" s="35">
        <v>0</v>
      </c>
      <c r="O30"/>
      <c r="P30" s="44">
        <v>0</v>
      </c>
      <c r="Q30" s="44">
        <v>0</v>
      </c>
      <c r="R30" s="39">
        <v>0</v>
      </c>
      <c r="S30" s="39">
        <v>0</v>
      </c>
      <c r="T30" s="39">
        <v>0</v>
      </c>
      <c r="U30"/>
      <c r="V30"/>
      <c r="W30"/>
      <c r="X30"/>
      <c r="Y30"/>
      <c r="Z30"/>
      <c r="AA30"/>
      <c r="AB30"/>
      <c r="AC30"/>
      <c r="AD30"/>
      <c r="AE30"/>
    </row>
    <row r="31" spans="1:31" ht="15.75" x14ac:dyDescent="0.25">
      <c r="A31" s="33">
        <v>0</v>
      </c>
      <c r="B31" s="49"/>
      <c r="C31" s="49"/>
      <c r="D31" s="35">
        <v>0</v>
      </c>
      <c r="E31" s="41"/>
      <c r="F31" s="35">
        <v>0</v>
      </c>
      <c r="G31" s="41"/>
      <c r="H31" s="35">
        <v>0</v>
      </c>
      <c r="I31" s="41"/>
      <c r="J31" s="35">
        <v>0</v>
      </c>
      <c r="K31" s="42"/>
      <c r="L31" s="35">
        <v>0</v>
      </c>
      <c r="M31" s="43"/>
      <c r="N31" s="35">
        <v>0</v>
      </c>
      <c r="O31"/>
      <c r="P31" s="44">
        <v>0</v>
      </c>
      <c r="Q31" s="44">
        <v>0</v>
      </c>
      <c r="R31" s="39">
        <v>0</v>
      </c>
      <c r="S31" s="39">
        <v>0</v>
      </c>
      <c r="T31" s="39">
        <v>0</v>
      </c>
      <c r="U31"/>
      <c r="V31"/>
      <c r="W31"/>
      <c r="X31"/>
      <c r="Y31"/>
      <c r="Z31"/>
      <c r="AA31"/>
      <c r="AB31"/>
      <c r="AC31"/>
      <c r="AD31"/>
      <c r="AE31"/>
    </row>
    <row r="32" spans="1:31" ht="15.75" x14ac:dyDescent="0.25">
      <c r="A32" s="33">
        <v>0</v>
      </c>
      <c r="B32" s="49"/>
      <c r="C32" s="49"/>
      <c r="D32" s="35">
        <v>0</v>
      </c>
      <c r="E32" s="41"/>
      <c r="F32" s="35">
        <v>0</v>
      </c>
      <c r="G32" s="41"/>
      <c r="H32" s="35">
        <v>0</v>
      </c>
      <c r="I32" s="41"/>
      <c r="J32" s="35">
        <v>0</v>
      </c>
      <c r="K32" s="42"/>
      <c r="L32" s="35">
        <v>0</v>
      </c>
      <c r="M32" s="43"/>
      <c r="N32" s="35">
        <v>0</v>
      </c>
      <c r="O32"/>
      <c r="P32" s="44">
        <v>0</v>
      </c>
      <c r="Q32" s="44">
        <v>0</v>
      </c>
      <c r="R32" s="39">
        <v>0</v>
      </c>
      <c r="S32" s="39">
        <v>0</v>
      </c>
      <c r="T32" s="39">
        <v>0</v>
      </c>
      <c r="U32"/>
      <c r="V32"/>
      <c r="W32"/>
      <c r="X32"/>
      <c r="Y32"/>
      <c r="Z32"/>
      <c r="AA32"/>
      <c r="AB32"/>
      <c r="AC32"/>
      <c r="AD32"/>
      <c r="AE32"/>
    </row>
    <row r="33" spans="1:31" ht="15.75" x14ac:dyDescent="0.25">
      <c r="A33" s="33">
        <v>0</v>
      </c>
      <c r="B33" s="49"/>
      <c r="C33" s="49"/>
      <c r="D33" s="35">
        <v>0</v>
      </c>
      <c r="E33" s="41"/>
      <c r="F33" s="35">
        <v>0</v>
      </c>
      <c r="G33" s="41"/>
      <c r="H33" s="35">
        <v>0</v>
      </c>
      <c r="I33" s="41"/>
      <c r="J33" s="35">
        <v>0</v>
      </c>
      <c r="K33" s="50"/>
      <c r="L33" s="35">
        <v>0</v>
      </c>
      <c r="M33" s="43"/>
      <c r="N33" s="35">
        <v>0</v>
      </c>
      <c r="O33"/>
      <c r="P33" s="44">
        <v>0</v>
      </c>
      <c r="Q33" s="44">
        <v>0</v>
      </c>
      <c r="R33" s="39">
        <v>0</v>
      </c>
      <c r="S33" s="39">
        <v>0</v>
      </c>
      <c r="T33" s="39">
        <v>0</v>
      </c>
      <c r="U33"/>
      <c r="V33"/>
      <c r="W33"/>
      <c r="X33"/>
      <c r="Y33"/>
      <c r="Z33"/>
      <c r="AA33"/>
      <c r="AB33"/>
      <c r="AC33"/>
      <c r="AD33"/>
      <c r="AE33"/>
    </row>
    <row r="34" spans="1:31" ht="16.5" thickBot="1" x14ac:dyDescent="0.3">
      <c r="A34" s="51"/>
      <c r="B34" s="34"/>
      <c r="C34" s="34"/>
      <c r="D34" s="41"/>
      <c r="E34" s="41"/>
      <c r="F34" s="41"/>
      <c r="G34" s="41"/>
      <c r="H34" s="41"/>
      <c r="I34" s="41"/>
      <c r="J34" s="40"/>
      <c r="K34" s="42"/>
      <c r="L34" s="52"/>
      <c r="M34" s="43"/>
      <c r="N34" s="52"/>
      <c r="O34"/>
      <c r="P34" s="53"/>
      <c r="Q34" s="53"/>
      <c r="R34" s="53"/>
      <c r="S34" s="53"/>
      <c r="T34" s="53"/>
      <c r="U34"/>
      <c r="V34"/>
      <c r="W34"/>
      <c r="X34"/>
      <c r="Y34"/>
      <c r="Z34"/>
      <c r="AA34"/>
      <c r="AB34"/>
      <c r="AC34"/>
      <c r="AD34"/>
      <c r="AE34"/>
    </row>
    <row r="35" spans="1:31" ht="16.5" thickBot="1" x14ac:dyDescent="0.3">
      <c r="B35" s="54"/>
      <c r="C35" s="54"/>
      <c r="D35" s="55">
        <v>160000</v>
      </c>
      <c r="E35" s="56"/>
      <c r="F35" s="55">
        <v>1942608.1029238461</v>
      </c>
      <c r="G35" s="56"/>
      <c r="H35" s="55">
        <v>1777951.8924253953</v>
      </c>
      <c r="I35" s="56"/>
      <c r="J35" s="55">
        <v>1891727.3324780653</v>
      </c>
      <c r="K35" s="57"/>
      <c r="L35" s="55">
        <v>1895497.9712076266</v>
      </c>
      <c r="M35" s="58"/>
      <c r="N35" s="59">
        <v>1899344.022711779</v>
      </c>
      <c r="O35"/>
      <c r="P35" s="60">
        <v>1.0000000000000002</v>
      </c>
      <c r="Q35" s="60">
        <v>1</v>
      </c>
      <c r="R35" s="60">
        <v>0.99999999999999989</v>
      </c>
      <c r="S35" s="60">
        <v>0.99999999999999989</v>
      </c>
      <c r="T35" s="60">
        <v>1</v>
      </c>
      <c r="U35"/>
      <c r="V35"/>
      <c r="W35"/>
      <c r="X35"/>
      <c r="Y35"/>
      <c r="Z35"/>
      <c r="AA35"/>
      <c r="AB35"/>
      <c r="AC35"/>
      <c r="AD35"/>
      <c r="AE35"/>
    </row>
    <row r="36" spans="1:31" ht="15.75" x14ac:dyDescent="0.25">
      <c r="A36" s="61"/>
      <c r="B36" s="49"/>
      <c r="C36" s="49"/>
      <c r="D36" s="41"/>
      <c r="E36" s="41"/>
      <c r="F36" s="41"/>
      <c r="G36" s="41"/>
      <c r="H36" s="41"/>
      <c r="I36" s="41"/>
      <c r="J36" s="41"/>
      <c r="K36" s="62"/>
      <c r="L36" s="52"/>
      <c r="M36" s="43"/>
      <c r="N36" s="52"/>
      <c r="O36"/>
      <c r="P36" s="53"/>
      <c r="Q36" s="53"/>
      <c r="R36" s="53"/>
      <c r="S36" s="53"/>
      <c r="T36" s="53"/>
      <c r="U36"/>
      <c r="V36"/>
      <c r="W36"/>
      <c r="X36"/>
      <c r="Y36"/>
      <c r="Z36"/>
      <c r="AA36"/>
      <c r="AB36"/>
      <c r="AC36"/>
      <c r="AD36"/>
      <c r="AE36"/>
    </row>
    <row r="37" spans="1:31" ht="18" customHeight="1" thickBot="1" x14ac:dyDescent="0.3">
      <c r="A37" s="63" t="s">
        <v>25</v>
      </c>
      <c r="B37" s="49"/>
      <c r="C37" s="49"/>
      <c r="D37" s="41"/>
      <c r="E37" s="41"/>
      <c r="F37" s="41"/>
      <c r="G37" s="41"/>
      <c r="H37" s="41"/>
      <c r="I37" s="41"/>
      <c r="J37" s="41"/>
      <c r="K37" s="62"/>
      <c r="L37" s="52"/>
      <c r="M37" s="43"/>
      <c r="N37" s="52"/>
      <c r="O37"/>
      <c r="P37" s="53"/>
      <c r="Q37" s="53"/>
      <c r="R37" s="53"/>
      <c r="S37" s="53"/>
      <c r="T37" s="53"/>
      <c r="U37"/>
      <c r="V37"/>
      <c r="W37"/>
      <c r="X37"/>
      <c r="Y37"/>
      <c r="Z37"/>
      <c r="AA37"/>
      <c r="AB37"/>
      <c r="AC37"/>
      <c r="AD37"/>
      <c r="AE37"/>
    </row>
    <row r="38" spans="1:31" ht="18" customHeight="1" thickBot="1" x14ac:dyDescent="0.3">
      <c r="A38" s="51"/>
      <c r="B38" s="49"/>
      <c r="C38" s="49"/>
      <c r="D38" s="41"/>
      <c r="E38" s="41"/>
      <c r="F38" s="41"/>
      <c r="G38" s="41"/>
      <c r="H38" s="41"/>
      <c r="I38" s="41"/>
      <c r="J38" s="41"/>
      <c r="K38" s="62"/>
      <c r="L38" s="52"/>
      <c r="M38" s="43"/>
      <c r="N38" s="52"/>
      <c r="O38"/>
      <c r="P38" s="53"/>
      <c r="Q38" s="53"/>
      <c r="R38" s="53"/>
      <c r="S38" s="53"/>
      <c r="T38" s="53"/>
      <c r="U38"/>
      <c r="V38" s="24" t="s">
        <v>26</v>
      </c>
      <c r="W38" s="25"/>
      <c r="X38" s="25"/>
      <c r="Y38" s="25"/>
      <c r="Z38" s="26"/>
      <c r="AA38"/>
      <c r="AB38"/>
      <c r="AC38"/>
      <c r="AD38"/>
      <c r="AE38"/>
    </row>
    <row r="39" spans="1:31" ht="32.25" customHeight="1" thickBot="1" x14ac:dyDescent="0.3">
      <c r="A39" s="64" t="s">
        <v>27</v>
      </c>
      <c r="B39" s="34"/>
      <c r="C39" s="34"/>
      <c r="D39" s="65"/>
      <c r="E39" s="65"/>
      <c r="F39" s="65"/>
      <c r="G39" s="65"/>
      <c r="H39" s="65"/>
      <c r="I39" s="65"/>
      <c r="J39" s="65"/>
      <c r="K39" s="66"/>
      <c r="L39" s="65"/>
      <c r="M39" s="43"/>
      <c r="N39" s="65"/>
      <c r="O39"/>
      <c r="P39" s="24" t="s">
        <v>28</v>
      </c>
      <c r="Q39" s="25"/>
      <c r="R39" s="25"/>
      <c r="S39" s="25"/>
      <c r="T39" s="26"/>
      <c r="U39"/>
      <c r="V39" s="32">
        <v>2016</v>
      </c>
      <c r="W39" s="32">
        <v>2017</v>
      </c>
      <c r="X39" s="32">
        <v>2018</v>
      </c>
      <c r="Y39" s="32">
        <v>2019</v>
      </c>
      <c r="Z39" s="32">
        <v>2020</v>
      </c>
      <c r="AA39"/>
      <c r="AB39"/>
      <c r="AC39"/>
      <c r="AD39"/>
      <c r="AE39"/>
    </row>
    <row r="40" spans="1:31" ht="15.75" x14ac:dyDescent="0.25">
      <c r="A40" s="67" t="s">
        <v>29</v>
      </c>
      <c r="B40" s="68"/>
      <c r="C40" s="68"/>
      <c r="D40" s="35">
        <v>0</v>
      </c>
      <c r="E40" s="69"/>
      <c r="F40" s="35">
        <v>3125</v>
      </c>
      <c r="G40" s="69"/>
      <c r="H40" s="35">
        <v>3697.5</v>
      </c>
      <c r="I40" s="69"/>
      <c r="J40" s="35">
        <v>4291.6499999999996</v>
      </c>
      <c r="K40" s="70"/>
      <c r="L40" s="35">
        <v>4377.4829999999993</v>
      </c>
      <c r="M40" s="43"/>
      <c r="N40" s="35">
        <v>4465.0326599999999</v>
      </c>
      <c r="O40"/>
      <c r="P40" s="39">
        <v>1.9278868632027705E-3</v>
      </c>
      <c r="Q40" s="39">
        <v>2.5147442950339627E-3</v>
      </c>
      <c r="R40" s="39">
        <v>2.6976978277799542E-3</v>
      </c>
      <c r="S40" s="39">
        <v>2.6848088249330749E-3</v>
      </c>
      <c r="T40" s="39">
        <v>2.6901130078577935E-3</v>
      </c>
      <c r="U40"/>
      <c r="V40" s="71">
        <v>25</v>
      </c>
      <c r="W40" s="71">
        <v>25.5</v>
      </c>
      <c r="X40" s="71">
        <v>26.009999999999998</v>
      </c>
      <c r="Y40" s="71">
        <v>26.530199999999997</v>
      </c>
      <c r="Z40" s="71">
        <v>27.060803999999997</v>
      </c>
      <c r="AA40"/>
      <c r="AB40"/>
      <c r="AC40"/>
      <c r="AD40"/>
      <c r="AE40"/>
    </row>
    <row r="41" spans="1:31" ht="15.75" x14ac:dyDescent="0.25">
      <c r="A41" s="67" t="s">
        <v>30</v>
      </c>
      <c r="B41" s="72"/>
      <c r="C41" s="72"/>
      <c r="D41" s="35">
        <v>0</v>
      </c>
      <c r="E41" s="69"/>
      <c r="F41" s="35">
        <v>18750</v>
      </c>
      <c r="G41" s="69"/>
      <c r="H41" s="35">
        <v>22185</v>
      </c>
      <c r="I41" s="69"/>
      <c r="J41" s="35">
        <v>25749.9</v>
      </c>
      <c r="K41" s="70"/>
      <c r="L41" s="35">
        <v>26264.897999999997</v>
      </c>
      <c r="M41" s="43"/>
      <c r="N41" s="35">
        <v>26790.195960000001</v>
      </c>
      <c r="O41"/>
      <c r="P41" s="39">
        <v>1.1567321179216623E-2</v>
      </c>
      <c r="Q41" s="39">
        <v>1.5088465770203775E-2</v>
      </c>
      <c r="R41" s="39">
        <v>1.6186186966679728E-2</v>
      </c>
      <c r="S41" s="39">
        <v>1.6108852949598448E-2</v>
      </c>
      <c r="T41" s="39">
        <v>1.6140678047146761E-2</v>
      </c>
      <c r="U41"/>
      <c r="V41" s="71">
        <v>150</v>
      </c>
      <c r="W41" s="71">
        <v>153</v>
      </c>
      <c r="X41" s="71">
        <v>156.06</v>
      </c>
      <c r="Y41" s="71">
        <v>159.18119999999999</v>
      </c>
      <c r="Z41" s="71">
        <v>162.364824</v>
      </c>
      <c r="AA41"/>
      <c r="AB41"/>
      <c r="AC41"/>
      <c r="AD41"/>
      <c r="AE41"/>
    </row>
    <row r="42" spans="1:31" ht="15.75" x14ac:dyDescent="0.25">
      <c r="A42" s="67" t="s">
        <v>31</v>
      </c>
      <c r="B42" s="72"/>
      <c r="C42" s="72"/>
      <c r="D42" s="35">
        <v>0</v>
      </c>
      <c r="E42" s="69"/>
      <c r="F42" s="35">
        <v>5000</v>
      </c>
      <c r="G42" s="69"/>
      <c r="H42" s="35">
        <v>5916</v>
      </c>
      <c r="I42" s="69"/>
      <c r="J42" s="35">
        <v>6866.64</v>
      </c>
      <c r="K42" s="70"/>
      <c r="L42" s="35">
        <v>7003.9727999999996</v>
      </c>
      <c r="M42" s="43"/>
      <c r="N42" s="35">
        <v>7144.0522559999999</v>
      </c>
      <c r="O42"/>
      <c r="P42" s="39">
        <v>3.0846189811244329E-3</v>
      </c>
      <c r="Q42" s="39">
        <v>4.0235908720543398E-3</v>
      </c>
      <c r="R42" s="39">
        <v>4.3163165244479275E-3</v>
      </c>
      <c r="S42" s="39">
        <v>4.2956941198929203E-3</v>
      </c>
      <c r="T42" s="39">
        <v>4.3041808125724697E-3</v>
      </c>
      <c r="U42"/>
      <c r="V42" s="71">
        <v>40</v>
      </c>
      <c r="W42" s="71">
        <v>40.799999999999997</v>
      </c>
      <c r="X42" s="71">
        <v>41.616</v>
      </c>
      <c r="Y42" s="71">
        <v>42.448319999999995</v>
      </c>
      <c r="Z42" s="71">
        <v>43.297286399999997</v>
      </c>
      <c r="AA42"/>
      <c r="AB42"/>
      <c r="AC42"/>
      <c r="AD42"/>
      <c r="AE42"/>
    </row>
    <row r="43" spans="1:31" ht="15.75" x14ac:dyDescent="0.25">
      <c r="A43" s="67" t="s">
        <v>32</v>
      </c>
      <c r="B43" s="72"/>
      <c r="C43" s="72"/>
      <c r="D43" s="35">
        <v>4125</v>
      </c>
      <c r="E43" s="69"/>
      <c r="F43" s="35">
        <v>1500</v>
      </c>
      <c r="G43" s="69"/>
      <c r="H43" s="35">
        <v>1500</v>
      </c>
      <c r="I43" s="69"/>
      <c r="J43" s="35">
        <v>1000</v>
      </c>
      <c r="K43" s="70"/>
      <c r="L43" s="35">
        <v>1000</v>
      </c>
      <c r="M43" s="43"/>
      <c r="N43" s="35">
        <v>1000</v>
      </c>
      <c r="O43"/>
      <c r="P43" s="39">
        <v>9.2538569433732985E-4</v>
      </c>
      <c r="Q43" s="39">
        <v>1.0201802413930883E-3</v>
      </c>
      <c r="R43" s="39">
        <v>6.2859222624863504E-4</v>
      </c>
      <c r="S43" s="39">
        <v>6.1332250175113762E-4</v>
      </c>
      <c r="T43" s="39">
        <v>6.0248450855850924E-4</v>
      </c>
      <c r="U43"/>
      <c r="V43" s="71">
        <v>12</v>
      </c>
      <c r="W43" s="71">
        <v>10.344827586206897</v>
      </c>
      <c r="X43" s="71">
        <v>6.0606060606060606</v>
      </c>
      <c r="Y43" s="71">
        <v>6.0606060606060606</v>
      </c>
      <c r="Z43" s="71">
        <v>6.0606060606060606</v>
      </c>
      <c r="AA43"/>
      <c r="AB43"/>
      <c r="AC43"/>
      <c r="AD43"/>
      <c r="AE43"/>
    </row>
    <row r="44" spans="1:31" ht="15.75" x14ac:dyDescent="0.25">
      <c r="A44" s="67" t="s">
        <v>33</v>
      </c>
      <c r="B44" s="72"/>
      <c r="C44" s="72"/>
      <c r="D44" s="35">
        <v>0</v>
      </c>
      <c r="E44" s="69"/>
      <c r="F44" s="35">
        <v>12500</v>
      </c>
      <c r="G44" s="69"/>
      <c r="H44" s="35">
        <v>14790</v>
      </c>
      <c r="I44" s="69"/>
      <c r="J44" s="35">
        <v>17166.599999999999</v>
      </c>
      <c r="K44" s="70"/>
      <c r="L44" s="35">
        <v>17509.931999999997</v>
      </c>
      <c r="M44" s="43"/>
      <c r="N44" s="35">
        <v>17860.130639999999</v>
      </c>
      <c r="O44"/>
      <c r="P44" s="39">
        <v>7.7115474528110821E-3</v>
      </c>
      <c r="Q44" s="39">
        <v>1.0058977180135851E-2</v>
      </c>
      <c r="R44" s="39">
        <v>1.0790791311119817E-2</v>
      </c>
      <c r="S44" s="39">
        <v>1.0739235299732299E-2</v>
      </c>
      <c r="T44" s="39">
        <v>1.0760452031431174E-2</v>
      </c>
      <c r="U44"/>
      <c r="V44" s="71">
        <v>100</v>
      </c>
      <c r="W44" s="71">
        <v>102</v>
      </c>
      <c r="X44" s="71">
        <v>104.03999999999999</v>
      </c>
      <c r="Y44" s="71">
        <v>106.12079999999999</v>
      </c>
      <c r="Z44" s="71">
        <v>108.24321599999999</v>
      </c>
      <c r="AA44"/>
      <c r="AB44"/>
      <c r="AC44"/>
      <c r="AD44"/>
      <c r="AE44"/>
    </row>
    <row r="45" spans="1:31" ht="15.75" x14ac:dyDescent="0.25">
      <c r="A45" s="67" t="s">
        <v>34</v>
      </c>
      <c r="B45" s="72"/>
      <c r="C45" s="72"/>
      <c r="D45" s="35">
        <v>0</v>
      </c>
      <c r="E45" s="69"/>
      <c r="F45" s="35">
        <v>83750</v>
      </c>
      <c r="G45" s="69"/>
      <c r="H45" s="35">
        <v>61100</v>
      </c>
      <c r="I45" s="69"/>
      <c r="J45" s="35">
        <v>64700</v>
      </c>
      <c r="K45" s="70"/>
      <c r="L45" s="35">
        <v>59700</v>
      </c>
      <c r="M45" s="43"/>
      <c r="N45" s="35">
        <v>59700</v>
      </c>
      <c r="O45"/>
      <c r="P45" s="39">
        <v>5.1667367933834252E-2</v>
      </c>
      <c r="Q45" s="39">
        <v>4.1555341832745125E-2</v>
      </c>
      <c r="R45" s="39">
        <v>4.0669917038286686E-2</v>
      </c>
      <c r="S45" s="39">
        <v>3.6615353354542919E-2</v>
      </c>
      <c r="T45" s="39">
        <v>3.5968325160943004E-2</v>
      </c>
      <c r="U45"/>
      <c r="V45" s="71">
        <v>670</v>
      </c>
      <c r="W45" s="71">
        <v>421.37931034482756</v>
      </c>
      <c r="X45" s="71">
        <v>392.12121212121212</v>
      </c>
      <c r="Y45" s="71">
        <v>361.81818181818181</v>
      </c>
      <c r="Z45" s="71">
        <v>361.81818181818181</v>
      </c>
      <c r="AA45"/>
      <c r="AB45"/>
      <c r="AC45"/>
      <c r="AD45"/>
      <c r="AE45"/>
    </row>
    <row r="46" spans="1:31" ht="15.75" x14ac:dyDescent="0.25">
      <c r="A46" s="67" t="s">
        <v>35</v>
      </c>
      <c r="B46" s="72"/>
      <c r="C46" s="72"/>
      <c r="D46" s="35">
        <v>10000</v>
      </c>
      <c r="E46" s="69"/>
      <c r="F46" s="35">
        <v>1600</v>
      </c>
      <c r="G46" s="69"/>
      <c r="H46" s="35">
        <v>1600</v>
      </c>
      <c r="I46" s="69"/>
      <c r="J46" s="35">
        <v>0</v>
      </c>
      <c r="K46" s="70"/>
      <c r="L46" s="35">
        <v>0</v>
      </c>
      <c r="M46" s="43"/>
      <c r="N46" s="35">
        <v>0</v>
      </c>
      <c r="O46"/>
      <c r="P46" s="39">
        <v>9.8707807395981848E-4</v>
      </c>
      <c r="Q46" s="39">
        <v>1.0881922574859607E-3</v>
      </c>
      <c r="R46" s="39">
        <v>0</v>
      </c>
      <c r="S46" s="39">
        <v>0</v>
      </c>
      <c r="T46" s="39">
        <v>0</v>
      </c>
      <c r="U46"/>
      <c r="V46" s="71">
        <v>12.8</v>
      </c>
      <c r="W46" s="71">
        <v>11.03448275862069</v>
      </c>
      <c r="X46" s="71">
        <v>0</v>
      </c>
      <c r="Y46" s="71">
        <v>0</v>
      </c>
      <c r="Z46" s="71">
        <v>0</v>
      </c>
      <c r="AA46"/>
      <c r="AB46"/>
      <c r="AC46"/>
      <c r="AD46"/>
      <c r="AE46"/>
    </row>
    <row r="47" spans="1:31" ht="15.75" x14ac:dyDescent="0.25">
      <c r="A47" s="67" t="s">
        <v>36</v>
      </c>
      <c r="B47" s="72"/>
      <c r="C47" s="72"/>
      <c r="D47" s="35">
        <v>0</v>
      </c>
      <c r="E47" s="69"/>
      <c r="F47" s="35">
        <v>0</v>
      </c>
      <c r="G47" s="69"/>
      <c r="H47" s="35">
        <v>0</v>
      </c>
      <c r="I47" s="69"/>
      <c r="J47" s="35">
        <v>0</v>
      </c>
      <c r="K47" s="70"/>
      <c r="L47" s="35">
        <v>0</v>
      </c>
      <c r="M47" s="43"/>
      <c r="N47" s="35">
        <v>0</v>
      </c>
      <c r="O47"/>
      <c r="P47" s="39">
        <v>0</v>
      </c>
      <c r="Q47" s="39">
        <v>0</v>
      </c>
      <c r="R47" s="39">
        <v>0</v>
      </c>
      <c r="S47" s="39">
        <v>0</v>
      </c>
      <c r="T47" s="39">
        <v>0</v>
      </c>
      <c r="U47"/>
      <c r="V47" s="71">
        <v>0</v>
      </c>
      <c r="W47" s="71">
        <v>0</v>
      </c>
      <c r="X47" s="71">
        <v>0</v>
      </c>
      <c r="Y47" s="71">
        <v>0</v>
      </c>
      <c r="Z47" s="71">
        <v>0</v>
      </c>
      <c r="AA47"/>
      <c r="AB47"/>
      <c r="AC47"/>
      <c r="AD47"/>
      <c r="AE47"/>
    </row>
    <row r="48" spans="1:31" ht="15.75" x14ac:dyDescent="0.25">
      <c r="A48" s="67" t="s">
        <v>37</v>
      </c>
      <c r="B48" s="72"/>
      <c r="C48" s="72"/>
      <c r="D48" s="35">
        <v>0</v>
      </c>
      <c r="E48" s="69"/>
      <c r="F48" s="35">
        <v>0</v>
      </c>
      <c r="G48" s="69"/>
      <c r="H48" s="35">
        <v>0</v>
      </c>
      <c r="I48" s="69"/>
      <c r="J48" s="35">
        <v>0</v>
      </c>
      <c r="K48" s="70"/>
      <c r="L48" s="35">
        <v>0</v>
      </c>
      <c r="M48" s="43"/>
      <c r="N48" s="35">
        <v>0</v>
      </c>
      <c r="O48"/>
      <c r="P48" s="39">
        <v>0</v>
      </c>
      <c r="Q48" s="39">
        <v>0</v>
      </c>
      <c r="R48" s="39">
        <v>0</v>
      </c>
      <c r="S48" s="39">
        <v>0</v>
      </c>
      <c r="T48" s="39">
        <v>0</v>
      </c>
      <c r="U48"/>
      <c r="V48" s="71">
        <v>0</v>
      </c>
      <c r="W48" s="71">
        <v>0</v>
      </c>
      <c r="X48" s="71">
        <v>0</v>
      </c>
      <c r="Y48" s="71">
        <v>0</v>
      </c>
      <c r="Z48" s="71">
        <v>0</v>
      </c>
      <c r="AA48"/>
      <c r="AB48"/>
      <c r="AC48"/>
      <c r="AD48"/>
      <c r="AE48"/>
    </row>
    <row r="49" spans="1:31" ht="15.75" x14ac:dyDescent="0.25">
      <c r="A49" s="67" t="s">
        <v>38</v>
      </c>
      <c r="B49" s="72"/>
      <c r="C49" s="72"/>
      <c r="D49" s="35">
        <v>0</v>
      </c>
      <c r="E49" s="69"/>
      <c r="F49" s="35">
        <v>6250</v>
      </c>
      <c r="G49" s="69"/>
      <c r="H49" s="35">
        <v>7395</v>
      </c>
      <c r="I49" s="69"/>
      <c r="J49" s="35">
        <v>8583.2999999999993</v>
      </c>
      <c r="K49" s="70"/>
      <c r="L49" s="35">
        <v>8754.9659999999985</v>
      </c>
      <c r="M49" s="43"/>
      <c r="N49" s="35">
        <v>8930.0653199999997</v>
      </c>
      <c r="O49"/>
      <c r="P49" s="39">
        <v>3.855773726405541E-3</v>
      </c>
      <c r="Q49" s="39">
        <v>5.0294885900679254E-3</v>
      </c>
      <c r="R49" s="39">
        <v>5.3953956555599083E-3</v>
      </c>
      <c r="S49" s="39">
        <v>5.3696176498661497E-3</v>
      </c>
      <c r="T49" s="39">
        <v>5.3802260157155869E-3</v>
      </c>
      <c r="U49"/>
      <c r="V49" s="71">
        <v>50</v>
      </c>
      <c r="W49" s="71">
        <v>51</v>
      </c>
      <c r="X49" s="71">
        <v>52.019999999999996</v>
      </c>
      <c r="Y49" s="71">
        <v>53.060399999999994</v>
      </c>
      <c r="Z49" s="71">
        <v>54.121607999999995</v>
      </c>
      <c r="AA49"/>
      <c r="AB49"/>
      <c r="AC49"/>
      <c r="AD49"/>
      <c r="AE49"/>
    </row>
    <row r="50" spans="1:31" ht="15.75" x14ac:dyDescent="0.25">
      <c r="A50" s="67" t="s">
        <v>39</v>
      </c>
      <c r="B50" s="72"/>
      <c r="C50" s="72"/>
      <c r="D50" s="35">
        <v>0</v>
      </c>
      <c r="E50" s="69"/>
      <c r="F50" s="35">
        <v>0</v>
      </c>
      <c r="G50" s="69"/>
      <c r="H50" s="35">
        <v>0</v>
      </c>
      <c r="I50" s="69"/>
      <c r="J50" s="35">
        <v>0</v>
      </c>
      <c r="K50" s="70"/>
      <c r="L50" s="35">
        <v>0</v>
      </c>
      <c r="M50" s="43"/>
      <c r="N50" s="35">
        <v>0</v>
      </c>
      <c r="O50"/>
      <c r="P50" s="39">
        <v>0</v>
      </c>
      <c r="Q50" s="39">
        <v>0</v>
      </c>
      <c r="R50" s="39">
        <v>0</v>
      </c>
      <c r="S50" s="39">
        <v>0</v>
      </c>
      <c r="T50" s="39">
        <v>0</v>
      </c>
      <c r="U50"/>
      <c r="V50" s="71">
        <v>0</v>
      </c>
      <c r="W50" s="71">
        <v>0</v>
      </c>
      <c r="X50" s="71">
        <v>0</v>
      </c>
      <c r="Y50" s="71">
        <v>0</v>
      </c>
      <c r="Z50" s="71">
        <v>0</v>
      </c>
      <c r="AA50"/>
      <c r="AB50"/>
      <c r="AC50"/>
      <c r="AD50"/>
      <c r="AE50"/>
    </row>
    <row r="51" spans="1:31" ht="31.5" x14ac:dyDescent="0.25">
      <c r="A51" s="73" t="s">
        <v>40</v>
      </c>
      <c r="B51" s="72"/>
      <c r="C51" s="72"/>
      <c r="D51" s="35">
        <v>0</v>
      </c>
      <c r="E51" s="69"/>
      <c r="F51" s="35">
        <v>0</v>
      </c>
      <c r="G51" s="69"/>
      <c r="H51" s="35">
        <v>0</v>
      </c>
      <c r="I51" s="69"/>
      <c r="J51" s="35">
        <v>0</v>
      </c>
      <c r="K51" s="70"/>
      <c r="L51" s="35">
        <v>0</v>
      </c>
      <c r="M51" s="43"/>
      <c r="N51" s="35">
        <v>0</v>
      </c>
      <c r="O51"/>
      <c r="P51" s="39">
        <v>0</v>
      </c>
      <c r="Q51" s="39">
        <v>0</v>
      </c>
      <c r="R51" s="39">
        <v>0</v>
      </c>
      <c r="S51" s="39">
        <v>0</v>
      </c>
      <c r="T51" s="39">
        <v>0</v>
      </c>
      <c r="U51"/>
      <c r="V51" s="71">
        <v>0</v>
      </c>
      <c r="W51" s="71">
        <v>0</v>
      </c>
      <c r="X51" s="71">
        <v>0</v>
      </c>
      <c r="Y51" s="71">
        <v>0</v>
      </c>
      <c r="Z51" s="71">
        <v>0</v>
      </c>
      <c r="AA51"/>
      <c r="AB51"/>
      <c r="AC51"/>
      <c r="AD51"/>
      <c r="AE51"/>
    </row>
    <row r="52" spans="1:31" ht="15.75" x14ac:dyDescent="0.25">
      <c r="A52" s="67" t="s">
        <v>41</v>
      </c>
      <c r="B52" s="72"/>
      <c r="C52" s="72"/>
      <c r="D52" s="35">
        <v>0</v>
      </c>
      <c r="E52" s="69"/>
      <c r="F52" s="35">
        <v>0</v>
      </c>
      <c r="G52" s="69"/>
      <c r="H52" s="35">
        <v>0</v>
      </c>
      <c r="I52" s="69"/>
      <c r="J52" s="35">
        <v>0</v>
      </c>
      <c r="K52" s="70"/>
      <c r="L52" s="35">
        <v>0</v>
      </c>
      <c r="M52" s="43"/>
      <c r="N52" s="35">
        <v>0</v>
      </c>
      <c r="O52"/>
      <c r="P52" s="39">
        <v>0</v>
      </c>
      <c r="Q52" s="39">
        <v>0</v>
      </c>
      <c r="R52" s="39">
        <v>0</v>
      </c>
      <c r="S52" s="39">
        <v>0</v>
      </c>
      <c r="T52" s="39">
        <v>0</v>
      </c>
      <c r="U52"/>
      <c r="V52" s="71">
        <v>0</v>
      </c>
      <c r="W52" s="71">
        <v>0</v>
      </c>
      <c r="X52" s="71">
        <v>0</v>
      </c>
      <c r="Y52" s="71">
        <v>0</v>
      </c>
      <c r="Z52" s="71">
        <v>0</v>
      </c>
      <c r="AA52"/>
      <c r="AB52"/>
      <c r="AC52"/>
      <c r="AD52"/>
      <c r="AE52"/>
    </row>
    <row r="53" spans="1:31" ht="15.75" x14ac:dyDescent="0.25">
      <c r="A53" s="67" t="s">
        <v>42</v>
      </c>
      <c r="B53" s="72"/>
      <c r="C53" s="72"/>
      <c r="D53" s="35">
        <v>0</v>
      </c>
      <c r="E53" s="69"/>
      <c r="F53" s="35">
        <v>0</v>
      </c>
      <c r="G53" s="69"/>
      <c r="H53" s="35">
        <v>0</v>
      </c>
      <c r="I53" s="69"/>
      <c r="J53" s="35">
        <v>0</v>
      </c>
      <c r="K53" s="70"/>
      <c r="L53" s="35">
        <v>0</v>
      </c>
      <c r="M53" s="43"/>
      <c r="N53" s="35">
        <v>0</v>
      </c>
      <c r="O53"/>
      <c r="P53" s="39">
        <v>0</v>
      </c>
      <c r="Q53" s="39">
        <v>0</v>
      </c>
      <c r="R53" s="39">
        <v>0</v>
      </c>
      <c r="S53" s="39">
        <v>0</v>
      </c>
      <c r="T53" s="39">
        <v>0</v>
      </c>
      <c r="U53"/>
      <c r="V53" s="71">
        <v>0</v>
      </c>
      <c r="W53" s="71">
        <v>0</v>
      </c>
      <c r="X53" s="71">
        <v>0</v>
      </c>
      <c r="Y53" s="71">
        <v>0</v>
      </c>
      <c r="Z53" s="71">
        <v>0</v>
      </c>
      <c r="AA53"/>
      <c r="AB53"/>
      <c r="AC53"/>
      <c r="AD53"/>
      <c r="AE53"/>
    </row>
    <row r="54" spans="1:31" ht="15.75" x14ac:dyDescent="0.25">
      <c r="A54" s="67" t="s">
        <v>43</v>
      </c>
      <c r="B54" s="72"/>
      <c r="C54" s="72"/>
      <c r="D54" s="35">
        <v>0</v>
      </c>
      <c r="E54" s="69"/>
      <c r="F54" s="35">
        <v>75000</v>
      </c>
      <c r="G54" s="69"/>
      <c r="H54" s="35">
        <v>150000</v>
      </c>
      <c r="I54" s="69"/>
      <c r="J54" s="35">
        <v>207000</v>
      </c>
      <c r="K54" s="70"/>
      <c r="L54" s="35">
        <v>238000</v>
      </c>
      <c r="M54" s="43"/>
      <c r="N54" s="35">
        <v>249000</v>
      </c>
      <c r="O54"/>
      <c r="P54" s="39">
        <v>4.6269284716866491E-2</v>
      </c>
      <c r="Q54" s="39">
        <v>0.10201802413930883</v>
      </c>
      <c r="R54" s="39">
        <v>0.13011859083346744</v>
      </c>
      <c r="S54" s="39">
        <v>0.14597075541677076</v>
      </c>
      <c r="T54" s="39">
        <v>0.15001864263106882</v>
      </c>
      <c r="U54"/>
      <c r="V54" s="71">
        <v>600</v>
      </c>
      <c r="W54" s="71">
        <v>1034.4827586206898</v>
      </c>
      <c r="X54" s="71">
        <v>1254.5454545454545</v>
      </c>
      <c r="Y54" s="71">
        <v>1442.4242424242425</v>
      </c>
      <c r="Z54" s="71">
        <v>1509.090909090909</v>
      </c>
      <c r="AA54"/>
      <c r="AB54"/>
      <c r="AC54"/>
      <c r="AD54"/>
      <c r="AE54"/>
    </row>
    <row r="55" spans="1:31" ht="15.75" x14ac:dyDescent="0.25">
      <c r="A55" s="67">
        <v>0</v>
      </c>
      <c r="B55" s="72"/>
      <c r="C55" s="72"/>
      <c r="D55" s="35">
        <v>0</v>
      </c>
      <c r="E55" s="69"/>
      <c r="F55" s="35">
        <v>0</v>
      </c>
      <c r="G55" s="69"/>
      <c r="H55" s="35">
        <v>0</v>
      </c>
      <c r="I55" s="69"/>
      <c r="J55" s="35">
        <v>0</v>
      </c>
      <c r="K55" s="70"/>
      <c r="L55" s="35">
        <v>0</v>
      </c>
      <c r="M55" s="43"/>
      <c r="N55" s="35">
        <v>0</v>
      </c>
      <c r="O55"/>
      <c r="P55" s="39">
        <v>0</v>
      </c>
      <c r="Q55" s="39">
        <v>0</v>
      </c>
      <c r="R55" s="39">
        <v>0</v>
      </c>
      <c r="S55" s="39">
        <v>0</v>
      </c>
      <c r="T55" s="39">
        <v>0</v>
      </c>
      <c r="U55"/>
      <c r="V55" s="71">
        <v>0</v>
      </c>
      <c r="W55" s="71">
        <v>0</v>
      </c>
      <c r="X55" s="71">
        <v>0</v>
      </c>
      <c r="Y55" s="71">
        <v>0</v>
      </c>
      <c r="Z55" s="71">
        <v>0</v>
      </c>
      <c r="AA55"/>
      <c r="AB55"/>
      <c r="AC55"/>
      <c r="AD55"/>
      <c r="AE55"/>
    </row>
    <row r="56" spans="1:31" ht="15.75" x14ac:dyDescent="0.25">
      <c r="A56" s="67">
        <v>0</v>
      </c>
      <c r="B56" s="72"/>
      <c r="C56" s="72"/>
      <c r="D56" s="35">
        <v>0</v>
      </c>
      <c r="E56" s="69"/>
      <c r="F56" s="35">
        <v>0</v>
      </c>
      <c r="G56" s="69"/>
      <c r="H56" s="35">
        <v>0</v>
      </c>
      <c r="I56" s="69"/>
      <c r="J56" s="35">
        <v>0</v>
      </c>
      <c r="K56" s="70"/>
      <c r="L56" s="35">
        <v>0</v>
      </c>
      <c r="M56" s="43"/>
      <c r="N56" s="35">
        <v>0</v>
      </c>
      <c r="O56"/>
      <c r="P56" s="39">
        <v>0</v>
      </c>
      <c r="Q56" s="39">
        <v>0</v>
      </c>
      <c r="R56" s="39">
        <v>0</v>
      </c>
      <c r="S56" s="39">
        <v>0</v>
      </c>
      <c r="T56" s="39">
        <v>0</v>
      </c>
      <c r="U56"/>
      <c r="V56" s="71">
        <v>0</v>
      </c>
      <c r="W56" s="71">
        <v>0</v>
      </c>
      <c r="X56" s="71">
        <v>0</v>
      </c>
      <c r="Y56" s="71">
        <v>0</v>
      </c>
      <c r="Z56" s="71">
        <v>0</v>
      </c>
      <c r="AA56"/>
      <c r="AB56"/>
      <c r="AC56"/>
      <c r="AD56"/>
      <c r="AE56"/>
    </row>
    <row r="57" spans="1:31" ht="15.75" x14ac:dyDescent="0.25">
      <c r="A57" s="67">
        <v>0</v>
      </c>
      <c r="B57" s="72"/>
      <c r="C57" s="72"/>
      <c r="D57" s="35">
        <v>0</v>
      </c>
      <c r="E57" s="69"/>
      <c r="F57" s="35">
        <v>0</v>
      </c>
      <c r="G57" s="69"/>
      <c r="H57" s="35">
        <v>0</v>
      </c>
      <c r="I57" s="69"/>
      <c r="J57" s="35">
        <v>0</v>
      </c>
      <c r="K57" s="70"/>
      <c r="L57" s="35">
        <v>0</v>
      </c>
      <c r="M57" s="43"/>
      <c r="N57" s="35">
        <v>0</v>
      </c>
      <c r="O57"/>
      <c r="P57" s="39">
        <v>0</v>
      </c>
      <c r="Q57" s="39">
        <v>0</v>
      </c>
      <c r="R57" s="39">
        <v>0</v>
      </c>
      <c r="S57" s="39">
        <v>0</v>
      </c>
      <c r="T57" s="39">
        <v>0</v>
      </c>
      <c r="U57"/>
      <c r="V57" s="71">
        <v>0</v>
      </c>
      <c r="W57" s="71">
        <v>0</v>
      </c>
      <c r="X57" s="71">
        <v>0</v>
      </c>
      <c r="Y57" s="71">
        <v>0</v>
      </c>
      <c r="Z57" s="71">
        <v>0</v>
      </c>
      <c r="AA57"/>
      <c r="AB57"/>
      <c r="AC57"/>
      <c r="AD57"/>
      <c r="AE57"/>
    </row>
    <row r="58" spans="1:31" ht="15.75" x14ac:dyDescent="0.25">
      <c r="A58" s="67">
        <v>0</v>
      </c>
      <c r="B58" s="72"/>
      <c r="C58" s="72"/>
      <c r="D58" s="35">
        <v>0</v>
      </c>
      <c r="E58" s="69"/>
      <c r="F58" s="35">
        <v>0</v>
      </c>
      <c r="G58" s="69"/>
      <c r="H58" s="35">
        <v>0</v>
      </c>
      <c r="I58" s="69"/>
      <c r="J58" s="35">
        <v>0</v>
      </c>
      <c r="K58" s="70"/>
      <c r="L58" s="35">
        <v>0</v>
      </c>
      <c r="M58" s="43"/>
      <c r="N58" s="35">
        <v>0</v>
      </c>
      <c r="O58"/>
      <c r="P58" s="39">
        <v>0</v>
      </c>
      <c r="Q58" s="39">
        <v>0</v>
      </c>
      <c r="R58" s="39">
        <v>0</v>
      </c>
      <c r="S58" s="39">
        <v>0</v>
      </c>
      <c r="T58" s="39">
        <v>0</v>
      </c>
      <c r="U58"/>
      <c r="V58" s="71">
        <v>0</v>
      </c>
      <c r="W58" s="71">
        <v>0</v>
      </c>
      <c r="X58" s="71">
        <v>0</v>
      </c>
      <c r="Y58" s="71">
        <v>0</v>
      </c>
      <c r="Z58" s="71">
        <v>0</v>
      </c>
      <c r="AA58"/>
      <c r="AB58"/>
      <c r="AC58"/>
      <c r="AD58"/>
      <c r="AE58"/>
    </row>
    <row r="59" spans="1:31" ht="15.75" x14ac:dyDescent="0.25">
      <c r="A59" s="67">
        <v>0</v>
      </c>
      <c r="B59" s="72"/>
      <c r="C59" s="72"/>
      <c r="D59" s="35">
        <v>0</v>
      </c>
      <c r="E59" s="69"/>
      <c r="F59" s="35">
        <v>0</v>
      </c>
      <c r="G59" s="69"/>
      <c r="H59" s="35">
        <v>0</v>
      </c>
      <c r="I59" s="69"/>
      <c r="J59" s="35">
        <v>0</v>
      </c>
      <c r="K59" s="70"/>
      <c r="L59" s="35">
        <v>0</v>
      </c>
      <c r="M59" s="43"/>
      <c r="N59" s="35">
        <v>0</v>
      </c>
      <c r="O59"/>
      <c r="P59" s="39">
        <v>0</v>
      </c>
      <c r="Q59" s="39">
        <v>0</v>
      </c>
      <c r="R59" s="39">
        <v>0</v>
      </c>
      <c r="S59" s="39">
        <v>0</v>
      </c>
      <c r="T59" s="39">
        <v>0</v>
      </c>
      <c r="U59"/>
      <c r="V59" s="71">
        <v>0</v>
      </c>
      <c r="W59" s="71">
        <v>0</v>
      </c>
      <c r="X59" s="71">
        <v>0</v>
      </c>
      <c r="Y59" s="71">
        <v>0</v>
      </c>
      <c r="Z59" s="71">
        <v>0</v>
      </c>
      <c r="AA59"/>
      <c r="AB59"/>
      <c r="AC59"/>
      <c r="AD59"/>
      <c r="AE59"/>
    </row>
    <row r="60" spans="1:31" ht="15.75" x14ac:dyDescent="0.25">
      <c r="A60" s="67">
        <v>0</v>
      </c>
      <c r="B60" s="72"/>
      <c r="C60" s="72"/>
      <c r="D60" s="35">
        <v>0</v>
      </c>
      <c r="E60" s="69"/>
      <c r="F60" s="35">
        <v>0</v>
      </c>
      <c r="G60" s="69"/>
      <c r="H60" s="35">
        <v>0</v>
      </c>
      <c r="I60" s="69"/>
      <c r="J60" s="35">
        <v>0</v>
      </c>
      <c r="K60" s="70"/>
      <c r="L60" s="35">
        <v>0</v>
      </c>
      <c r="M60" s="43"/>
      <c r="N60" s="35">
        <v>0</v>
      </c>
      <c r="O60"/>
      <c r="P60" s="39">
        <v>0</v>
      </c>
      <c r="Q60" s="39">
        <v>0</v>
      </c>
      <c r="R60" s="39">
        <v>0</v>
      </c>
      <c r="S60" s="39">
        <v>0</v>
      </c>
      <c r="T60" s="39">
        <v>0</v>
      </c>
      <c r="U60"/>
      <c r="V60" s="71">
        <v>0</v>
      </c>
      <c r="W60" s="71">
        <v>0</v>
      </c>
      <c r="X60" s="71">
        <v>0</v>
      </c>
      <c r="Y60" s="71">
        <v>0</v>
      </c>
      <c r="Z60" s="71">
        <v>0</v>
      </c>
      <c r="AA60"/>
      <c r="AB60"/>
      <c r="AC60"/>
      <c r="AD60"/>
      <c r="AE60"/>
    </row>
    <row r="61" spans="1:31" ht="15.75" x14ac:dyDescent="0.25">
      <c r="A61" s="67">
        <v>0</v>
      </c>
      <c r="B61" s="72"/>
      <c r="C61" s="72"/>
      <c r="D61" s="35">
        <v>0</v>
      </c>
      <c r="E61" s="69"/>
      <c r="F61" s="35">
        <v>0</v>
      </c>
      <c r="G61" s="69"/>
      <c r="H61" s="35">
        <v>0</v>
      </c>
      <c r="I61" s="69"/>
      <c r="J61" s="35">
        <v>0</v>
      </c>
      <c r="K61" s="70"/>
      <c r="L61" s="35">
        <v>0</v>
      </c>
      <c r="M61" s="43"/>
      <c r="N61" s="35">
        <v>0</v>
      </c>
      <c r="O61"/>
      <c r="P61" s="39">
        <v>0</v>
      </c>
      <c r="Q61" s="39">
        <v>0</v>
      </c>
      <c r="R61" s="39">
        <v>0</v>
      </c>
      <c r="S61" s="39">
        <v>0</v>
      </c>
      <c r="T61" s="39">
        <v>0</v>
      </c>
      <c r="U61"/>
      <c r="V61" s="71">
        <v>0</v>
      </c>
      <c r="W61" s="71">
        <v>0</v>
      </c>
      <c r="X61" s="71">
        <v>0</v>
      </c>
      <c r="Y61" s="71">
        <v>0</v>
      </c>
      <c r="Z61" s="71">
        <v>0</v>
      </c>
      <c r="AA61"/>
      <c r="AB61"/>
      <c r="AC61"/>
      <c r="AD61"/>
      <c r="AE61"/>
    </row>
    <row r="62" spans="1:31" ht="15.75" x14ac:dyDescent="0.25">
      <c r="A62" s="67">
        <v>0</v>
      </c>
      <c r="B62" s="72"/>
      <c r="C62" s="72"/>
      <c r="D62" s="35">
        <v>0</v>
      </c>
      <c r="E62" s="69"/>
      <c r="F62" s="35">
        <v>0</v>
      </c>
      <c r="G62" s="69"/>
      <c r="H62" s="35">
        <v>0</v>
      </c>
      <c r="I62" s="69"/>
      <c r="J62" s="35">
        <v>0</v>
      </c>
      <c r="K62" s="70"/>
      <c r="L62" s="35">
        <v>0</v>
      </c>
      <c r="M62" s="43"/>
      <c r="N62" s="35">
        <v>0</v>
      </c>
      <c r="O62"/>
      <c r="P62" s="39">
        <v>0</v>
      </c>
      <c r="Q62" s="39">
        <v>0</v>
      </c>
      <c r="R62" s="39">
        <v>0</v>
      </c>
      <c r="S62" s="39">
        <v>0</v>
      </c>
      <c r="T62" s="39">
        <v>0</v>
      </c>
      <c r="U62"/>
      <c r="V62" s="71">
        <v>0</v>
      </c>
      <c r="W62" s="71">
        <v>0</v>
      </c>
      <c r="X62" s="71">
        <v>0</v>
      </c>
      <c r="Y62" s="71">
        <v>0</v>
      </c>
      <c r="Z62" s="71">
        <v>0</v>
      </c>
      <c r="AA62"/>
      <c r="AB62"/>
      <c r="AC62"/>
      <c r="AD62"/>
      <c r="AE62"/>
    </row>
    <row r="63" spans="1:31" ht="16.5" thickBot="1" x14ac:dyDescent="0.3">
      <c r="A63" s="74"/>
      <c r="B63" s="72"/>
      <c r="C63" s="72"/>
      <c r="D63" s="37"/>
      <c r="E63" s="37"/>
      <c r="F63" s="37"/>
      <c r="G63" s="37"/>
      <c r="H63" s="37"/>
      <c r="I63" s="37"/>
      <c r="J63" s="37"/>
      <c r="K63" s="38"/>
      <c r="L63" s="37"/>
      <c r="M63" s="38"/>
      <c r="N63" s="37"/>
      <c r="P63" s="53"/>
      <c r="Q63" s="53"/>
      <c r="R63" s="53"/>
      <c r="S63" s="53"/>
      <c r="T63" s="53"/>
      <c r="V63" s="37"/>
      <c r="W63" s="37"/>
      <c r="X63" s="37"/>
      <c r="Y63" s="37"/>
      <c r="Z63" s="37"/>
      <c r="AA63"/>
      <c r="AB63"/>
      <c r="AC63"/>
      <c r="AD63"/>
      <c r="AE63"/>
    </row>
    <row r="64" spans="1:31" ht="16.5" thickBot="1" x14ac:dyDescent="0.3">
      <c r="A64" s="75" t="s">
        <v>44</v>
      </c>
      <c r="B64" s="72"/>
      <c r="C64" s="72"/>
      <c r="D64" s="76">
        <v>14125</v>
      </c>
      <c r="E64" s="77"/>
      <c r="F64" s="76">
        <v>207475</v>
      </c>
      <c r="G64" s="77"/>
      <c r="H64" s="76">
        <v>268183.5</v>
      </c>
      <c r="I64" s="77"/>
      <c r="J64" s="76">
        <v>335358.09000000003</v>
      </c>
      <c r="K64" s="78"/>
      <c r="L64" s="76">
        <v>362611.25179999997</v>
      </c>
      <c r="M64" s="58"/>
      <c r="N64" s="76">
        <v>374889.47683599999</v>
      </c>
      <c r="O64"/>
      <c r="P64" s="60">
        <v>0.12799626462175834</v>
      </c>
      <c r="Q64" s="60">
        <v>0.18239700517842886</v>
      </c>
      <c r="R64" s="60">
        <v>0.21080348838359009</v>
      </c>
      <c r="S64" s="60">
        <v>0.22239764011708771</v>
      </c>
      <c r="T64" s="60">
        <v>0.2258651022152941</v>
      </c>
      <c r="U64"/>
      <c r="V64" s="79">
        <v>1659.8</v>
      </c>
      <c r="W64" s="79">
        <v>1849.5413793103448</v>
      </c>
      <c r="X64" s="79">
        <v>2032.4732727272726</v>
      </c>
      <c r="Y64" s="79">
        <v>2197.6439503030301</v>
      </c>
      <c r="Z64" s="79">
        <v>2272.057435369697</v>
      </c>
      <c r="AA64"/>
      <c r="AB64"/>
      <c r="AC64"/>
      <c r="AD64"/>
      <c r="AE64"/>
    </row>
    <row r="65" spans="1:31" ht="15.75" x14ac:dyDescent="0.25">
      <c r="A65" s="80"/>
      <c r="B65" s="68"/>
      <c r="C65" s="68"/>
      <c r="D65" s="37"/>
      <c r="E65" s="37"/>
      <c r="F65" s="37"/>
      <c r="G65" s="37"/>
      <c r="H65" s="37"/>
      <c r="I65" s="37"/>
      <c r="J65" s="37"/>
      <c r="K65" s="38"/>
      <c r="L65" s="37"/>
      <c r="M65" s="38"/>
      <c r="N65" s="37"/>
      <c r="P65" s="53"/>
      <c r="Q65" s="53"/>
      <c r="R65" s="53"/>
      <c r="S65" s="53"/>
      <c r="T65" s="53"/>
      <c r="V65" s="37"/>
      <c r="W65" s="37"/>
      <c r="X65" s="37"/>
      <c r="Y65" s="37"/>
      <c r="Z65" s="37"/>
      <c r="AA65"/>
      <c r="AB65"/>
      <c r="AC65"/>
      <c r="AD65"/>
      <c r="AE65"/>
    </row>
    <row r="66" spans="1:31" ht="15.75" x14ac:dyDescent="0.25">
      <c r="A66" s="80"/>
      <c r="B66" s="68"/>
      <c r="C66" s="68"/>
      <c r="D66" s="81"/>
      <c r="E66" s="82"/>
      <c r="F66" s="81"/>
      <c r="G66" s="82"/>
      <c r="H66" s="81"/>
      <c r="I66" s="82"/>
      <c r="J66" s="81"/>
      <c r="K66" s="78"/>
      <c r="L66" s="81"/>
      <c r="M66" s="58"/>
      <c r="N66" s="81"/>
      <c r="O66" s="15"/>
      <c r="P66" s="83"/>
      <c r="Q66" s="83"/>
      <c r="R66" s="83"/>
      <c r="S66" s="83"/>
      <c r="T66" s="83"/>
      <c r="U66" s="15"/>
      <c r="V66" s="84"/>
      <c r="W66" s="84"/>
      <c r="X66" s="84"/>
      <c r="Y66" s="84"/>
      <c r="Z66" s="84"/>
      <c r="AA66" s="15"/>
      <c r="AB66" s="15"/>
      <c r="AC66"/>
      <c r="AD66"/>
      <c r="AE66"/>
    </row>
    <row r="67" spans="1:31" ht="16.5" thickBot="1" x14ac:dyDescent="0.3">
      <c r="A67" s="80"/>
      <c r="B67" s="85"/>
      <c r="C67" s="85"/>
      <c r="D67" s="70"/>
      <c r="E67" s="86"/>
      <c r="F67" s="70"/>
      <c r="G67" s="86"/>
      <c r="H67" s="70"/>
      <c r="I67" s="86"/>
      <c r="J67" s="70"/>
      <c r="K67" s="70"/>
      <c r="L67" s="87"/>
      <c r="M67" s="43"/>
      <c r="N67" s="87"/>
      <c r="O67" s="15"/>
      <c r="P67" s="88"/>
      <c r="Q67" s="88"/>
      <c r="R67" s="88"/>
      <c r="S67" s="88"/>
      <c r="T67" s="88"/>
      <c r="U67" s="15"/>
      <c r="V67" s="38"/>
      <c r="W67" s="38"/>
      <c r="X67" s="38"/>
      <c r="Y67" s="38"/>
      <c r="Z67" s="38"/>
      <c r="AA67" s="15"/>
      <c r="AB67" s="15"/>
      <c r="AC67"/>
      <c r="AD67"/>
      <c r="AE67"/>
    </row>
    <row r="68" spans="1:31" ht="18.75" thickBot="1" x14ac:dyDescent="0.3">
      <c r="A68" s="64" t="s">
        <v>45</v>
      </c>
      <c r="B68" s="85"/>
      <c r="C68" s="85"/>
      <c r="D68" s="89"/>
      <c r="E68" s="69"/>
      <c r="F68" s="89"/>
      <c r="G68" s="69"/>
      <c r="H68" s="89"/>
      <c r="I68" s="69"/>
      <c r="J68" s="89"/>
      <c r="K68" s="70"/>
      <c r="L68" s="52"/>
      <c r="M68" s="43"/>
      <c r="N68" s="52"/>
      <c r="O68"/>
      <c r="P68" s="53"/>
      <c r="Q68" s="53"/>
      <c r="R68" s="53"/>
      <c r="S68" s="53"/>
      <c r="T68" s="53"/>
      <c r="U68"/>
      <c r="V68" s="37"/>
      <c r="W68" s="37"/>
      <c r="X68" s="37"/>
      <c r="Y68" s="37"/>
      <c r="Z68" s="37"/>
      <c r="AA68"/>
      <c r="AB68"/>
      <c r="AC68"/>
      <c r="AD68"/>
      <c r="AE68"/>
    </row>
    <row r="69" spans="1:31" ht="15.75" x14ac:dyDescent="0.25">
      <c r="A69" s="67" t="s">
        <v>46</v>
      </c>
      <c r="B69" s="68"/>
      <c r="C69" s="68"/>
      <c r="D69" s="35">
        <v>30000</v>
      </c>
      <c r="E69" s="69"/>
      <c r="F69" s="35">
        <v>451250</v>
      </c>
      <c r="G69" s="86"/>
      <c r="H69" s="35">
        <v>485775</v>
      </c>
      <c r="I69" s="86"/>
      <c r="J69" s="35">
        <v>521500.5</v>
      </c>
      <c r="K69" s="70"/>
      <c r="L69" s="35">
        <v>531930.50999999989</v>
      </c>
      <c r="M69" s="43"/>
      <c r="N69" s="35">
        <v>542569.1202</v>
      </c>
      <c r="O69"/>
      <c r="P69" s="44">
        <v>0.27838686304648008</v>
      </c>
      <c r="Q69" s="44">
        <v>0.33038537117515165</v>
      </c>
      <c r="R69" s="44">
        <v>0.3278111602847763</v>
      </c>
      <c r="S69" s="44">
        <v>0.32624495115095847</v>
      </c>
      <c r="T69" s="44">
        <v>0.32688948974271975</v>
      </c>
      <c r="U69"/>
      <c r="V69" s="90">
        <v>3610</v>
      </c>
      <c r="W69" s="90">
        <v>3350.1724137931033</v>
      </c>
      <c r="X69" s="90">
        <v>3160.6090909090908</v>
      </c>
      <c r="Y69" s="90">
        <v>3223.8212727272721</v>
      </c>
      <c r="Z69" s="90">
        <v>3288.2976981818183</v>
      </c>
      <c r="AA69"/>
      <c r="AB69"/>
      <c r="AC69"/>
      <c r="AD69"/>
      <c r="AE69"/>
    </row>
    <row r="70" spans="1:31" ht="15.75" x14ac:dyDescent="0.25">
      <c r="A70" s="67" t="s">
        <v>47</v>
      </c>
      <c r="B70" s="91"/>
      <c r="C70" s="91"/>
      <c r="D70" s="35">
        <v>0</v>
      </c>
      <c r="E70" s="69"/>
      <c r="F70" s="35">
        <v>22260</v>
      </c>
      <c r="G70" s="86"/>
      <c r="H70" s="35">
        <v>25408.2</v>
      </c>
      <c r="I70" s="86"/>
      <c r="J70" s="35">
        <v>28673.423999999999</v>
      </c>
      <c r="K70" s="70"/>
      <c r="L70" s="35">
        <v>29246.892479999995</v>
      </c>
      <c r="M70" s="43"/>
      <c r="N70" s="35">
        <v>29831.830329599994</v>
      </c>
      <c r="O70"/>
      <c r="P70" s="44">
        <v>1.3732723703965975E-2</v>
      </c>
      <c r="Q70" s="44">
        <v>1.7280629072909243E-2</v>
      </c>
      <c r="R70" s="44">
        <v>1.802389142633104E-2</v>
      </c>
      <c r="S70" s="44">
        <v>1.7937777264280131E-2</v>
      </c>
      <c r="T70" s="44">
        <v>1.7973215635529883E-2</v>
      </c>
      <c r="U70"/>
      <c r="V70" s="90">
        <v>178.08</v>
      </c>
      <c r="W70" s="90">
        <v>175.22896551724139</v>
      </c>
      <c r="X70" s="90">
        <v>173.77832727272727</v>
      </c>
      <c r="Y70" s="90">
        <v>177.25389381818178</v>
      </c>
      <c r="Z70" s="90">
        <v>180.79897169454543</v>
      </c>
      <c r="AA70"/>
      <c r="AB70"/>
      <c r="AC70"/>
      <c r="AD70"/>
      <c r="AE70"/>
    </row>
    <row r="71" spans="1:31" ht="15.75" x14ac:dyDescent="0.25">
      <c r="A71" s="67" t="s">
        <v>48</v>
      </c>
      <c r="B71" s="91"/>
      <c r="C71" s="91"/>
      <c r="D71" s="35">
        <v>0</v>
      </c>
      <c r="E71" s="69"/>
      <c r="F71" s="35">
        <v>0</v>
      </c>
      <c r="G71" s="86"/>
      <c r="H71" s="35">
        <v>0</v>
      </c>
      <c r="I71" s="86"/>
      <c r="J71" s="35">
        <v>0</v>
      </c>
      <c r="K71" s="70"/>
      <c r="L71" s="35">
        <v>0</v>
      </c>
      <c r="M71" s="43"/>
      <c r="N71" s="35">
        <v>0</v>
      </c>
      <c r="O71"/>
      <c r="P71" s="44">
        <v>0</v>
      </c>
      <c r="Q71" s="44">
        <v>0</v>
      </c>
      <c r="R71" s="44">
        <v>0</v>
      </c>
      <c r="S71" s="44">
        <v>0</v>
      </c>
      <c r="T71" s="44">
        <v>0</v>
      </c>
      <c r="U71"/>
      <c r="V71" s="90">
        <v>0</v>
      </c>
      <c r="W71" s="90">
        <v>0</v>
      </c>
      <c r="X71" s="90">
        <v>0</v>
      </c>
      <c r="Y71" s="90">
        <v>0</v>
      </c>
      <c r="Z71" s="90">
        <v>0</v>
      </c>
      <c r="AA71"/>
      <c r="AB71"/>
      <c r="AC71"/>
      <c r="AD71"/>
      <c r="AE71"/>
    </row>
    <row r="72" spans="1:31" ht="15.75" x14ac:dyDescent="0.25">
      <c r="A72" s="67" t="s">
        <v>49</v>
      </c>
      <c r="B72" s="91"/>
      <c r="C72" s="91"/>
      <c r="D72" s="35">
        <v>1320</v>
      </c>
      <c r="E72" s="69"/>
      <c r="F72" s="35">
        <v>4774</v>
      </c>
      <c r="G72" s="86"/>
      <c r="H72" s="35">
        <v>4869.4799999999996</v>
      </c>
      <c r="I72" s="86"/>
      <c r="J72" s="35">
        <v>4966.8695999999991</v>
      </c>
      <c r="K72" s="70"/>
      <c r="L72" s="35">
        <v>5066.2069919999994</v>
      </c>
      <c r="M72" s="43"/>
      <c r="N72" s="35">
        <v>5167.5311318399999</v>
      </c>
      <c r="O72"/>
      <c r="P72" s="44">
        <v>2.9451942031776084E-3</v>
      </c>
      <c r="Q72" s="44">
        <v>3.3118315212392101E-3</v>
      </c>
      <c r="R72" s="44">
        <v>3.1221356193506665E-3</v>
      </c>
      <c r="S72" s="44">
        <v>3.1072187467225455E-3</v>
      </c>
      <c r="T72" s="44">
        <v>3.1133574544274195E-3</v>
      </c>
      <c r="U72"/>
      <c r="V72" s="90">
        <v>38.192</v>
      </c>
      <c r="W72" s="90">
        <v>33.582620689655172</v>
      </c>
      <c r="X72" s="90">
        <v>30.102239999999995</v>
      </c>
      <c r="Y72" s="90">
        <v>30.704284799999996</v>
      </c>
      <c r="Z72" s="90">
        <v>31.318370496</v>
      </c>
      <c r="AA72"/>
      <c r="AB72"/>
      <c r="AC72"/>
      <c r="AD72"/>
      <c r="AE72"/>
    </row>
    <row r="73" spans="1:31" ht="15.75" x14ac:dyDescent="0.25">
      <c r="A73" s="67" t="s">
        <v>50</v>
      </c>
      <c r="B73" s="91"/>
      <c r="C73" s="91"/>
      <c r="D73" s="35">
        <v>1860</v>
      </c>
      <c r="E73" s="69"/>
      <c r="F73" s="35">
        <v>6727</v>
      </c>
      <c r="G73" s="86"/>
      <c r="H73" s="35">
        <v>6861.54</v>
      </c>
      <c r="I73" s="86"/>
      <c r="J73" s="35">
        <v>6998.7707999999993</v>
      </c>
      <c r="K73" s="70"/>
      <c r="L73" s="35">
        <v>7138.7462159999995</v>
      </c>
      <c r="M73" s="43"/>
      <c r="N73" s="35">
        <v>7281.5211403200001</v>
      </c>
      <c r="O73"/>
      <c r="P73" s="44">
        <v>4.1500463772048118E-3</v>
      </c>
      <c r="Q73" s="44">
        <v>4.6666716890188869E-3</v>
      </c>
      <c r="R73" s="44">
        <v>4.3993729181759401E-3</v>
      </c>
      <c r="S73" s="44">
        <v>4.378353688563587E-3</v>
      </c>
      <c r="T73" s="44">
        <v>4.3870036857840914E-3</v>
      </c>
      <c r="U73"/>
      <c r="V73" s="90">
        <v>53.816000000000003</v>
      </c>
      <c r="W73" s="90">
        <v>47.320965517241376</v>
      </c>
      <c r="X73" s="90">
        <v>42.416792727272721</v>
      </c>
      <c r="Y73" s="90">
        <v>43.265128581818182</v>
      </c>
      <c r="Z73" s="90">
        <v>44.130431153454545</v>
      </c>
      <c r="AA73"/>
      <c r="AB73"/>
      <c r="AC73"/>
      <c r="AD73"/>
      <c r="AE73"/>
    </row>
    <row r="74" spans="1:31" ht="15.75" x14ac:dyDescent="0.25">
      <c r="A74" s="67" t="s">
        <v>51</v>
      </c>
      <c r="B74" s="91"/>
      <c r="C74" s="91"/>
      <c r="D74" s="35">
        <v>435</v>
      </c>
      <c r="E74" s="69"/>
      <c r="F74" s="35">
        <v>6543.125</v>
      </c>
      <c r="G74" s="86"/>
      <c r="H74" s="35">
        <v>7043.7375000000002</v>
      </c>
      <c r="I74" s="86"/>
      <c r="J74" s="35">
        <v>7561.7572500000006</v>
      </c>
      <c r="K74" s="70"/>
      <c r="L74" s="35">
        <v>7712.9923949999984</v>
      </c>
      <c r="M74" s="43"/>
      <c r="N74" s="35">
        <v>7867.2522429000001</v>
      </c>
      <c r="O74"/>
      <c r="P74" s="44">
        <v>4.0366095141739613E-3</v>
      </c>
      <c r="Q74" s="44">
        <v>4.7905878820396989E-3</v>
      </c>
      <c r="R74" s="44">
        <v>4.7532618241292561E-3</v>
      </c>
      <c r="S74" s="44">
        <v>4.730551791688898E-3</v>
      </c>
      <c r="T74" s="44">
        <v>4.739897601269436E-3</v>
      </c>
      <c r="U74"/>
      <c r="V74" s="90">
        <v>52.344999999999999</v>
      </c>
      <c r="W74" s="90">
        <v>48.577500000000001</v>
      </c>
      <c r="X74" s="90">
        <v>45.828831818181818</v>
      </c>
      <c r="Y74" s="90">
        <v>46.745408454545448</v>
      </c>
      <c r="Z74" s="90">
        <v>47.680316623636365</v>
      </c>
      <c r="AA74"/>
      <c r="AB74"/>
      <c r="AC74"/>
      <c r="AD74"/>
      <c r="AE74"/>
    </row>
    <row r="75" spans="1:31" ht="15.75" x14ac:dyDescent="0.25">
      <c r="A75" s="67" t="s">
        <v>52</v>
      </c>
      <c r="B75" s="91"/>
      <c r="C75" s="91"/>
      <c r="D75" s="35">
        <v>0</v>
      </c>
      <c r="E75" s="69"/>
      <c r="F75" s="35">
        <v>47519.999999999993</v>
      </c>
      <c r="G75" s="86"/>
      <c r="H75" s="35">
        <v>50918.399999999994</v>
      </c>
      <c r="I75" s="86"/>
      <c r="J75" s="35">
        <v>54433.727999999996</v>
      </c>
      <c r="K75" s="70"/>
      <c r="L75" s="35">
        <v>55522.402559999988</v>
      </c>
      <c r="M75" s="43"/>
      <c r="N75" s="35">
        <v>56632.850611199989</v>
      </c>
      <c r="O75"/>
      <c r="P75" s="44">
        <v>2.9316218796606605E-2</v>
      </c>
      <c r="Q75" s="44">
        <v>3.4630630402233215E-2</v>
      </c>
      <c r="R75" s="44">
        <v>3.4216618266532654E-2</v>
      </c>
      <c r="S75" s="44">
        <v>3.4053138841332958E-2</v>
      </c>
      <c r="T75" s="44">
        <v>3.4120415168756295E-2</v>
      </c>
      <c r="U75"/>
      <c r="V75" s="90">
        <v>380.15999999999997</v>
      </c>
      <c r="W75" s="90">
        <v>351.16137931034478</v>
      </c>
      <c r="X75" s="90">
        <v>329.90138181818179</v>
      </c>
      <c r="Y75" s="90">
        <v>336.4994094545454</v>
      </c>
      <c r="Z75" s="90">
        <v>343.22939764363628</v>
      </c>
      <c r="AA75"/>
      <c r="AB75"/>
      <c r="AC75"/>
      <c r="AD75"/>
      <c r="AE75"/>
    </row>
    <row r="76" spans="1:31" ht="15.75" x14ac:dyDescent="0.25">
      <c r="A76" s="67" t="s">
        <v>53</v>
      </c>
      <c r="B76" s="91"/>
      <c r="C76" s="91"/>
      <c r="D76" s="35">
        <v>0</v>
      </c>
      <c r="E76" s="69"/>
      <c r="F76" s="35">
        <v>4512.5</v>
      </c>
      <c r="G76" s="69"/>
      <c r="H76" s="35">
        <v>4857.75</v>
      </c>
      <c r="I76" s="86"/>
      <c r="J76" s="35">
        <v>5215.0050000000001</v>
      </c>
      <c r="K76" s="70"/>
      <c r="L76" s="35">
        <v>5319.3050999999987</v>
      </c>
      <c r="M76" s="43"/>
      <c r="N76" s="35">
        <v>5425.691202</v>
      </c>
      <c r="O76"/>
      <c r="P76" s="44">
        <v>2.7838686304648007E-3</v>
      </c>
      <c r="Q76" s="44">
        <v>3.3038537117515165E-3</v>
      </c>
      <c r="R76" s="44">
        <v>3.2781116028477628E-3</v>
      </c>
      <c r="S76" s="44">
        <v>3.2624495115095844E-3</v>
      </c>
      <c r="T76" s="44">
        <v>3.2688948974271973E-3</v>
      </c>
      <c r="U76"/>
      <c r="V76" s="90">
        <v>36.1</v>
      </c>
      <c r="W76" s="90">
        <v>33.501724137931035</v>
      </c>
      <c r="X76" s="90">
        <v>31.606090909090909</v>
      </c>
      <c r="Y76" s="90">
        <v>32.238212727272717</v>
      </c>
      <c r="Z76" s="90">
        <v>32.882976981818182</v>
      </c>
      <c r="AA76"/>
      <c r="AB76"/>
      <c r="AC76"/>
      <c r="AD76"/>
      <c r="AE76"/>
    </row>
    <row r="77" spans="1:31" ht="15.75" x14ac:dyDescent="0.25">
      <c r="A77" s="67" t="s">
        <v>54</v>
      </c>
      <c r="B77" s="91"/>
      <c r="C77" s="91"/>
      <c r="D77" s="35">
        <v>0</v>
      </c>
      <c r="E77" s="69"/>
      <c r="F77" s="35">
        <v>4512.5</v>
      </c>
      <c r="G77" s="69"/>
      <c r="H77" s="35">
        <v>4857.75</v>
      </c>
      <c r="I77" s="69"/>
      <c r="J77" s="35">
        <v>5215.0050000000001</v>
      </c>
      <c r="K77" s="70"/>
      <c r="L77" s="35">
        <v>5319.3050999999987</v>
      </c>
      <c r="M77" s="43"/>
      <c r="N77" s="35">
        <v>5425.691202</v>
      </c>
      <c r="O77"/>
      <c r="P77" s="44">
        <v>2.7838686304648007E-3</v>
      </c>
      <c r="Q77" s="44">
        <v>3.3038537117515165E-3</v>
      </c>
      <c r="R77" s="44">
        <v>3.2781116028477628E-3</v>
      </c>
      <c r="S77" s="44">
        <v>3.2624495115095844E-3</v>
      </c>
      <c r="T77" s="44">
        <v>3.2688948974271973E-3</v>
      </c>
      <c r="U77"/>
      <c r="V77" s="90">
        <v>36.1</v>
      </c>
      <c r="W77" s="90">
        <v>33.501724137931035</v>
      </c>
      <c r="X77" s="90">
        <v>31.606090909090909</v>
      </c>
      <c r="Y77" s="90">
        <v>32.238212727272717</v>
      </c>
      <c r="Z77" s="90">
        <v>32.882976981818182</v>
      </c>
      <c r="AA77"/>
      <c r="AB77"/>
      <c r="AC77"/>
      <c r="AD77"/>
      <c r="AE77"/>
    </row>
    <row r="78" spans="1:31" ht="15.75" x14ac:dyDescent="0.25">
      <c r="A78" s="67">
        <v>0</v>
      </c>
      <c r="B78" s="91"/>
      <c r="C78" s="91"/>
      <c r="D78" s="35">
        <v>0</v>
      </c>
      <c r="E78" s="69"/>
      <c r="F78" s="35">
        <v>0</v>
      </c>
      <c r="G78" s="69"/>
      <c r="H78" s="35">
        <v>0</v>
      </c>
      <c r="I78" s="69"/>
      <c r="J78" s="35">
        <v>0</v>
      </c>
      <c r="K78" s="70"/>
      <c r="L78" s="35">
        <v>0</v>
      </c>
      <c r="M78" s="43"/>
      <c r="N78" s="35">
        <v>0</v>
      </c>
      <c r="O78"/>
      <c r="P78" s="44">
        <v>0</v>
      </c>
      <c r="Q78" s="44">
        <v>0</v>
      </c>
      <c r="R78" s="44">
        <v>0</v>
      </c>
      <c r="S78" s="44">
        <v>0</v>
      </c>
      <c r="T78" s="44">
        <v>0</v>
      </c>
      <c r="U78"/>
      <c r="V78" s="90">
        <v>0</v>
      </c>
      <c r="W78" s="90">
        <v>0</v>
      </c>
      <c r="X78" s="90">
        <v>0</v>
      </c>
      <c r="Y78" s="90">
        <v>0</v>
      </c>
      <c r="Z78" s="90">
        <v>0</v>
      </c>
      <c r="AA78"/>
      <c r="AB78"/>
      <c r="AC78"/>
      <c r="AD78"/>
      <c r="AE78"/>
    </row>
    <row r="79" spans="1:31" ht="15.75" x14ac:dyDescent="0.25">
      <c r="A79" s="67">
        <v>0</v>
      </c>
      <c r="B79" s="91"/>
      <c r="C79" s="91"/>
      <c r="D79" s="35">
        <v>0</v>
      </c>
      <c r="E79" s="69"/>
      <c r="F79" s="35">
        <v>0</v>
      </c>
      <c r="G79" s="69"/>
      <c r="H79" s="35">
        <v>0</v>
      </c>
      <c r="I79" s="69"/>
      <c r="J79" s="35">
        <v>0</v>
      </c>
      <c r="K79" s="70"/>
      <c r="L79" s="35">
        <v>0</v>
      </c>
      <c r="M79" s="43"/>
      <c r="N79" s="35">
        <v>0</v>
      </c>
      <c r="O79"/>
      <c r="P79" s="44">
        <v>0</v>
      </c>
      <c r="Q79" s="44">
        <v>0</v>
      </c>
      <c r="R79" s="44">
        <v>0</v>
      </c>
      <c r="S79" s="44">
        <v>0</v>
      </c>
      <c r="T79" s="44">
        <v>0</v>
      </c>
      <c r="U79"/>
      <c r="V79" s="90">
        <v>0</v>
      </c>
      <c r="W79" s="90">
        <v>0</v>
      </c>
      <c r="X79" s="90">
        <v>0</v>
      </c>
      <c r="Y79" s="90">
        <v>0</v>
      </c>
      <c r="Z79" s="90">
        <v>0</v>
      </c>
      <c r="AA79"/>
      <c r="AB79"/>
      <c r="AC79"/>
      <c r="AD79"/>
      <c r="AE79"/>
    </row>
    <row r="80" spans="1:31" ht="15.75" x14ac:dyDescent="0.25">
      <c r="A80" s="67">
        <v>0</v>
      </c>
      <c r="B80" s="91"/>
      <c r="C80" s="91"/>
      <c r="D80" s="35">
        <v>0</v>
      </c>
      <c r="E80" s="37"/>
      <c r="F80" s="35">
        <v>0</v>
      </c>
      <c r="G80" s="37"/>
      <c r="H80" s="35">
        <v>0</v>
      </c>
      <c r="I80" s="37"/>
      <c r="J80" s="35">
        <v>0</v>
      </c>
      <c r="K80" s="38"/>
      <c r="L80" s="35">
        <v>0</v>
      </c>
      <c r="M80" s="38"/>
      <c r="N80" s="35">
        <v>0</v>
      </c>
      <c r="P80" s="44">
        <v>0</v>
      </c>
      <c r="Q80" s="44">
        <v>0</v>
      </c>
      <c r="R80" s="44">
        <v>0</v>
      </c>
      <c r="S80" s="44">
        <v>0</v>
      </c>
      <c r="T80" s="44">
        <v>0</v>
      </c>
      <c r="V80" s="90">
        <v>0</v>
      </c>
      <c r="W80" s="90">
        <v>0</v>
      </c>
      <c r="X80" s="90">
        <v>0</v>
      </c>
      <c r="Y80" s="90">
        <v>0</v>
      </c>
      <c r="Z80" s="90">
        <v>0</v>
      </c>
      <c r="AA80"/>
      <c r="AB80"/>
      <c r="AC80"/>
      <c r="AD80"/>
      <c r="AE80"/>
    </row>
    <row r="81" spans="1:31" ht="15.75" x14ac:dyDescent="0.25">
      <c r="A81" s="67">
        <v>0</v>
      </c>
      <c r="D81" s="35">
        <v>0</v>
      </c>
      <c r="E81" s="69"/>
      <c r="F81" s="35">
        <v>0</v>
      </c>
      <c r="G81" s="69"/>
      <c r="H81" s="35">
        <v>0</v>
      </c>
      <c r="I81" s="69"/>
      <c r="J81" s="35">
        <v>0</v>
      </c>
      <c r="K81" s="70"/>
      <c r="L81" s="35">
        <v>0</v>
      </c>
      <c r="M81" s="43"/>
      <c r="N81" s="35">
        <v>0</v>
      </c>
      <c r="O81"/>
      <c r="P81" s="44">
        <v>0</v>
      </c>
      <c r="Q81" s="44">
        <v>0</v>
      </c>
      <c r="R81" s="44">
        <v>0</v>
      </c>
      <c r="S81" s="44">
        <v>0</v>
      </c>
      <c r="T81" s="44">
        <v>0</v>
      </c>
      <c r="U81"/>
      <c r="V81" s="90">
        <v>0</v>
      </c>
      <c r="W81" s="90">
        <v>0</v>
      </c>
      <c r="X81" s="90">
        <v>0</v>
      </c>
      <c r="Y81" s="90">
        <v>0</v>
      </c>
      <c r="Z81" s="90">
        <v>0</v>
      </c>
    </row>
    <row r="82" spans="1:31" ht="15.75" x14ac:dyDescent="0.25">
      <c r="A82" s="92" t="s">
        <v>55</v>
      </c>
      <c r="B82" s="91"/>
      <c r="C82" s="91"/>
      <c r="D82" s="35">
        <v>0</v>
      </c>
      <c r="E82" s="69"/>
      <c r="F82" s="35">
        <v>0</v>
      </c>
      <c r="G82" s="69"/>
      <c r="H82" s="35">
        <v>0</v>
      </c>
      <c r="I82" s="69"/>
      <c r="J82" s="35">
        <v>0</v>
      </c>
      <c r="K82" s="70"/>
      <c r="L82" s="35">
        <v>0</v>
      </c>
      <c r="M82" s="43"/>
      <c r="N82" s="35">
        <v>0</v>
      </c>
      <c r="O82"/>
      <c r="P82" s="44">
        <v>0</v>
      </c>
      <c r="Q82" s="44">
        <v>0</v>
      </c>
      <c r="R82" s="44">
        <v>0</v>
      </c>
      <c r="S82" s="44">
        <v>0</v>
      </c>
      <c r="T82" s="44">
        <v>0</v>
      </c>
      <c r="U82"/>
      <c r="V82" s="90">
        <v>0</v>
      </c>
      <c r="W82" s="90">
        <v>0</v>
      </c>
      <c r="X82" s="90">
        <v>0</v>
      </c>
      <c r="Y82" s="90">
        <v>0</v>
      </c>
      <c r="Z82" s="90">
        <v>0</v>
      </c>
      <c r="AA82"/>
      <c r="AB82"/>
      <c r="AC82"/>
      <c r="AD82"/>
      <c r="AE82"/>
    </row>
    <row r="83" spans="1:31" ht="15.75" x14ac:dyDescent="0.25">
      <c r="A83" s="67" t="s">
        <v>56</v>
      </c>
      <c r="B83" s="91"/>
      <c r="C83" s="91"/>
      <c r="D83" s="35">
        <v>0</v>
      </c>
      <c r="E83" s="69"/>
      <c r="F83" s="35">
        <v>1500</v>
      </c>
      <c r="G83" s="69"/>
      <c r="H83" s="35">
        <v>1530</v>
      </c>
      <c r="I83" s="69"/>
      <c r="J83" s="35">
        <v>1560.6</v>
      </c>
      <c r="K83" s="70"/>
      <c r="L83" s="35">
        <v>1591.8119999999999</v>
      </c>
      <c r="M83" s="43"/>
      <c r="N83" s="35">
        <v>1623.64824</v>
      </c>
      <c r="O83"/>
      <c r="P83" s="44">
        <v>9.2538569433732985E-4</v>
      </c>
      <c r="Q83" s="44">
        <v>1.04058384622095E-3</v>
      </c>
      <c r="R83" s="44">
        <v>9.8098102828361971E-4</v>
      </c>
      <c r="S83" s="44">
        <v>9.7629411815748179E-4</v>
      </c>
      <c r="T83" s="44">
        <v>9.7822291194828853E-4</v>
      </c>
      <c r="U83"/>
      <c r="V83" s="90">
        <v>12</v>
      </c>
      <c r="W83" s="90">
        <v>10.551724137931034</v>
      </c>
      <c r="X83" s="90">
        <v>9.4581818181818171</v>
      </c>
      <c r="Y83" s="90">
        <v>9.6473454545454533</v>
      </c>
      <c r="Z83" s="90">
        <v>9.8402923636363635</v>
      </c>
      <c r="AA83"/>
      <c r="AB83"/>
      <c r="AC83"/>
      <c r="AD83"/>
      <c r="AE83"/>
    </row>
    <row r="84" spans="1:31" ht="15.75" x14ac:dyDescent="0.25">
      <c r="A84" s="67" t="s">
        <v>57</v>
      </c>
      <c r="B84" s="91"/>
      <c r="C84" s="91"/>
      <c r="D84" s="35">
        <v>0</v>
      </c>
      <c r="E84" s="69"/>
      <c r="F84" s="35">
        <v>14849.999999999998</v>
      </c>
      <c r="G84" s="69"/>
      <c r="H84" s="35">
        <v>15911.999999999998</v>
      </c>
      <c r="I84" s="69"/>
      <c r="J84" s="35">
        <v>17010.539999999997</v>
      </c>
      <c r="K84" s="70"/>
      <c r="L84" s="35">
        <v>17350.750799999998</v>
      </c>
      <c r="M84" s="43"/>
      <c r="N84" s="35">
        <v>17697.765815999999</v>
      </c>
      <c r="O84"/>
      <c r="P84" s="44">
        <v>9.161318373939565E-3</v>
      </c>
      <c r="Q84" s="44">
        <v>1.082207200069788E-2</v>
      </c>
      <c r="R84" s="44">
        <v>1.0692693208291455E-2</v>
      </c>
      <c r="S84" s="44">
        <v>1.0641605887916551E-2</v>
      </c>
      <c r="T84" s="44">
        <v>1.0662629740236344E-2</v>
      </c>
      <c r="U84"/>
      <c r="V84" s="90">
        <v>118.79999999999998</v>
      </c>
      <c r="W84" s="90">
        <v>109.73793103448274</v>
      </c>
      <c r="X84" s="90">
        <v>103.0941818181818</v>
      </c>
      <c r="Y84" s="90">
        <v>105.15606545454544</v>
      </c>
      <c r="Z84" s="90">
        <v>107.25918676363636</v>
      </c>
      <c r="AA84"/>
      <c r="AB84"/>
      <c r="AC84"/>
      <c r="AD84"/>
      <c r="AE84"/>
    </row>
    <row r="85" spans="1:31" ht="15.75" x14ac:dyDescent="0.25">
      <c r="A85" s="67" t="s">
        <v>58</v>
      </c>
      <c r="B85" s="91"/>
      <c r="C85" s="91"/>
      <c r="D85" s="35">
        <v>0</v>
      </c>
      <c r="E85" s="69"/>
      <c r="F85" s="35">
        <v>0</v>
      </c>
      <c r="G85" s="69"/>
      <c r="H85" s="35">
        <v>0</v>
      </c>
      <c r="I85" s="69"/>
      <c r="J85" s="35">
        <v>0</v>
      </c>
      <c r="K85" s="70"/>
      <c r="L85" s="35">
        <v>0</v>
      </c>
      <c r="M85" s="43"/>
      <c r="N85" s="35">
        <v>0</v>
      </c>
      <c r="O85"/>
      <c r="P85" s="44">
        <v>0</v>
      </c>
      <c r="Q85" s="44">
        <v>0</v>
      </c>
      <c r="R85" s="44">
        <v>0</v>
      </c>
      <c r="S85" s="44">
        <v>0</v>
      </c>
      <c r="T85" s="44">
        <v>0</v>
      </c>
      <c r="U85"/>
      <c r="V85" s="90">
        <v>0</v>
      </c>
      <c r="W85" s="90">
        <v>0</v>
      </c>
      <c r="X85" s="90">
        <v>0</v>
      </c>
      <c r="Y85" s="90">
        <v>0</v>
      </c>
      <c r="Z85" s="90">
        <v>0</v>
      </c>
      <c r="AA85"/>
      <c r="AB85"/>
      <c r="AC85"/>
      <c r="AD85"/>
      <c r="AE85"/>
    </row>
    <row r="86" spans="1:31" ht="15.75" x14ac:dyDescent="0.25">
      <c r="A86" s="67" t="s">
        <v>59</v>
      </c>
      <c r="B86" s="91"/>
      <c r="C86" s="91"/>
      <c r="D86" s="35">
        <v>0</v>
      </c>
      <c r="E86" s="69"/>
      <c r="F86" s="35">
        <v>3250</v>
      </c>
      <c r="G86" s="69"/>
      <c r="H86" s="35">
        <v>3575</v>
      </c>
      <c r="I86" s="69"/>
      <c r="J86" s="35">
        <v>3900</v>
      </c>
      <c r="K86" s="70"/>
      <c r="L86" s="35">
        <v>3900</v>
      </c>
      <c r="M86" s="43"/>
      <c r="N86" s="35">
        <v>3900</v>
      </c>
      <c r="O86"/>
      <c r="P86" s="44">
        <v>2.0050023377308811E-3</v>
      </c>
      <c r="Q86" s="44">
        <v>2.4314295753201935E-3</v>
      </c>
      <c r="R86" s="44">
        <v>2.4515096823696765E-3</v>
      </c>
      <c r="S86" s="44">
        <v>2.3919577568294369E-3</v>
      </c>
      <c r="T86" s="44">
        <v>2.3496895833781863E-3</v>
      </c>
      <c r="U86"/>
      <c r="V86" s="90">
        <v>26</v>
      </c>
      <c r="W86" s="90">
        <v>24.655172413793103</v>
      </c>
      <c r="X86" s="90">
        <v>23.636363636363637</v>
      </c>
      <c r="Y86" s="90">
        <v>23.636363636363637</v>
      </c>
      <c r="Z86" s="90">
        <v>23.636363636363637</v>
      </c>
      <c r="AA86"/>
      <c r="AB86"/>
      <c r="AC86"/>
      <c r="AD86"/>
      <c r="AE86"/>
    </row>
    <row r="87" spans="1:31" ht="15.75" x14ac:dyDescent="0.25">
      <c r="A87" s="67">
        <v>0</v>
      </c>
      <c r="B87" s="91"/>
      <c r="C87" s="91"/>
      <c r="D87" s="35">
        <v>0</v>
      </c>
      <c r="E87" s="69"/>
      <c r="F87" s="35">
        <v>0</v>
      </c>
      <c r="G87" s="69"/>
      <c r="H87" s="35">
        <v>0</v>
      </c>
      <c r="I87" s="69"/>
      <c r="J87" s="35">
        <v>0</v>
      </c>
      <c r="K87" s="70"/>
      <c r="L87" s="35">
        <v>0</v>
      </c>
      <c r="M87" s="43"/>
      <c r="N87" s="35">
        <v>0</v>
      </c>
      <c r="O87"/>
      <c r="P87" s="44">
        <v>0</v>
      </c>
      <c r="Q87" s="44">
        <v>0</v>
      </c>
      <c r="R87" s="44">
        <v>0</v>
      </c>
      <c r="S87" s="44">
        <v>0</v>
      </c>
      <c r="T87" s="44">
        <v>0</v>
      </c>
      <c r="U87"/>
      <c r="V87" s="90">
        <v>0</v>
      </c>
      <c r="W87" s="90">
        <v>0</v>
      </c>
      <c r="X87" s="90">
        <v>0</v>
      </c>
      <c r="Y87" s="90">
        <v>0</v>
      </c>
      <c r="Z87" s="90">
        <v>0</v>
      </c>
      <c r="AA87"/>
      <c r="AB87"/>
      <c r="AC87"/>
      <c r="AD87"/>
      <c r="AE87"/>
    </row>
    <row r="88" spans="1:31" ht="15.75" x14ac:dyDescent="0.25">
      <c r="A88" s="67">
        <v>0</v>
      </c>
      <c r="B88" s="91"/>
      <c r="C88" s="91"/>
      <c r="D88" s="35">
        <v>0</v>
      </c>
      <c r="E88" s="69"/>
      <c r="F88" s="35">
        <v>0</v>
      </c>
      <c r="G88" s="69"/>
      <c r="H88" s="35">
        <v>0</v>
      </c>
      <c r="I88" s="69"/>
      <c r="J88" s="35">
        <v>0</v>
      </c>
      <c r="K88" s="70"/>
      <c r="L88" s="35">
        <v>0</v>
      </c>
      <c r="M88" s="43"/>
      <c r="N88" s="35">
        <v>0</v>
      </c>
      <c r="O88"/>
      <c r="P88" s="44">
        <v>0</v>
      </c>
      <c r="Q88" s="44">
        <v>0</v>
      </c>
      <c r="R88" s="44">
        <v>0</v>
      </c>
      <c r="S88" s="44">
        <v>0</v>
      </c>
      <c r="T88" s="44">
        <v>0</v>
      </c>
      <c r="U88"/>
      <c r="V88" s="90">
        <v>0</v>
      </c>
      <c r="W88" s="90">
        <v>0</v>
      </c>
      <c r="X88" s="90">
        <v>0</v>
      </c>
      <c r="Y88" s="90">
        <v>0</v>
      </c>
      <c r="Z88" s="90">
        <v>0</v>
      </c>
      <c r="AA88"/>
      <c r="AB88"/>
      <c r="AC88"/>
      <c r="AD88"/>
      <c r="AE88"/>
    </row>
    <row r="89" spans="1:31" ht="15.75" x14ac:dyDescent="0.25">
      <c r="A89" s="67">
        <v>0</v>
      </c>
      <c r="B89" s="91"/>
      <c r="C89" s="91"/>
      <c r="D89" s="35">
        <v>0</v>
      </c>
      <c r="E89" s="69"/>
      <c r="F89" s="35">
        <v>0</v>
      </c>
      <c r="G89" s="69"/>
      <c r="H89" s="35">
        <v>0</v>
      </c>
      <c r="I89" s="69"/>
      <c r="J89" s="35">
        <v>0</v>
      </c>
      <c r="K89" s="70"/>
      <c r="L89" s="35">
        <v>0</v>
      </c>
      <c r="M89" s="43"/>
      <c r="N89" s="35">
        <v>0</v>
      </c>
      <c r="O89"/>
      <c r="P89" s="44">
        <v>0</v>
      </c>
      <c r="Q89" s="44">
        <v>0</v>
      </c>
      <c r="R89" s="44">
        <v>0</v>
      </c>
      <c r="S89" s="44">
        <v>0</v>
      </c>
      <c r="T89" s="44">
        <v>0</v>
      </c>
      <c r="U89"/>
      <c r="V89" s="90">
        <v>0</v>
      </c>
      <c r="W89" s="90">
        <v>0</v>
      </c>
      <c r="X89" s="90">
        <v>0</v>
      </c>
      <c r="Y89" s="90">
        <v>0</v>
      </c>
      <c r="Z89" s="90">
        <v>0</v>
      </c>
      <c r="AA89"/>
      <c r="AB89"/>
      <c r="AC89"/>
      <c r="AD89"/>
      <c r="AE89"/>
    </row>
    <row r="90" spans="1:31" ht="15.75" x14ac:dyDescent="0.25">
      <c r="A90" s="67">
        <v>0</v>
      </c>
      <c r="B90" s="91"/>
      <c r="C90" s="91"/>
      <c r="D90" s="35">
        <v>0</v>
      </c>
      <c r="E90" s="69"/>
      <c r="F90" s="35">
        <v>0</v>
      </c>
      <c r="G90" s="69"/>
      <c r="H90" s="35">
        <v>0</v>
      </c>
      <c r="I90" s="69"/>
      <c r="J90" s="35">
        <v>0</v>
      </c>
      <c r="K90" s="70"/>
      <c r="L90" s="35">
        <v>0</v>
      </c>
      <c r="M90" s="43"/>
      <c r="N90" s="35">
        <v>0</v>
      </c>
      <c r="O90"/>
      <c r="P90" s="44">
        <v>0</v>
      </c>
      <c r="Q90" s="44">
        <v>0</v>
      </c>
      <c r="R90" s="44">
        <v>0</v>
      </c>
      <c r="S90" s="44">
        <v>0</v>
      </c>
      <c r="T90" s="44">
        <v>0</v>
      </c>
      <c r="U90"/>
      <c r="V90" s="90">
        <v>0</v>
      </c>
      <c r="W90" s="90">
        <v>0</v>
      </c>
      <c r="X90" s="90">
        <v>0</v>
      </c>
      <c r="Y90" s="90">
        <v>0</v>
      </c>
      <c r="Z90" s="90">
        <v>0</v>
      </c>
      <c r="AA90"/>
      <c r="AB90"/>
      <c r="AC90"/>
      <c r="AD90"/>
      <c r="AE90"/>
    </row>
    <row r="91" spans="1:31" ht="16.5" thickBot="1" x14ac:dyDescent="0.3">
      <c r="B91" s="91"/>
      <c r="C91" s="91"/>
      <c r="D91" s="93"/>
      <c r="E91" s="69"/>
      <c r="F91" s="93"/>
      <c r="G91" s="69"/>
      <c r="H91" s="93"/>
      <c r="I91" s="69"/>
      <c r="J91" s="93"/>
      <c r="K91" s="70"/>
      <c r="L91" s="94"/>
      <c r="M91" s="43"/>
      <c r="N91" s="94"/>
      <c r="O91"/>
      <c r="P91" s="53"/>
      <c r="Q91" s="53"/>
      <c r="R91" s="53"/>
      <c r="S91" s="53"/>
      <c r="T91" s="53"/>
      <c r="U91"/>
      <c r="V91" s="37"/>
      <c r="W91" s="37"/>
      <c r="X91" s="37"/>
      <c r="Y91" s="37"/>
      <c r="Z91" s="37"/>
      <c r="AA91"/>
      <c r="AB91"/>
      <c r="AC91"/>
      <c r="AD91"/>
      <c r="AE91"/>
    </row>
    <row r="92" spans="1:31" ht="16.5" thickBot="1" x14ac:dyDescent="0.3">
      <c r="A92" s="95" t="s">
        <v>60</v>
      </c>
      <c r="B92" s="72"/>
      <c r="C92" s="72"/>
      <c r="D92" s="76">
        <v>33615</v>
      </c>
      <c r="E92" s="77"/>
      <c r="F92" s="76">
        <v>567699.125</v>
      </c>
      <c r="G92" s="77"/>
      <c r="H92" s="76">
        <v>611608.85750000004</v>
      </c>
      <c r="I92" s="77"/>
      <c r="J92" s="76">
        <v>657036.19965000008</v>
      </c>
      <c r="K92" s="78"/>
      <c r="L92" s="76">
        <v>670098.92364299984</v>
      </c>
      <c r="M92" s="58"/>
      <c r="N92" s="76">
        <v>683422.90211586002</v>
      </c>
      <c r="O92"/>
      <c r="P92" s="96">
        <v>0.35022709930854645</v>
      </c>
      <c r="Q92" s="96">
        <v>0.41596751458833403</v>
      </c>
      <c r="R92" s="96">
        <v>0.41300784746393615</v>
      </c>
      <c r="S92" s="96">
        <v>0.41098674826946918</v>
      </c>
      <c r="T92" s="96">
        <v>0.41175171131890409</v>
      </c>
      <c r="U92"/>
      <c r="V92" s="97">
        <v>4541.5930000000008</v>
      </c>
      <c r="W92" s="97">
        <v>4217.9921206896552</v>
      </c>
      <c r="X92" s="97">
        <v>3982.037573636364</v>
      </c>
      <c r="Y92" s="97">
        <v>4061.2055978363633</v>
      </c>
      <c r="Z92" s="97">
        <v>4141.9569825203635</v>
      </c>
      <c r="AA92"/>
      <c r="AB92"/>
      <c r="AC92"/>
      <c r="AD92"/>
      <c r="AE92"/>
    </row>
    <row r="93" spans="1:31" ht="16.5" thickBot="1" x14ac:dyDescent="0.3">
      <c r="A93" s="80"/>
      <c r="B93" s="68"/>
      <c r="C93" s="68"/>
      <c r="D93" s="37"/>
      <c r="E93" s="37"/>
      <c r="F93" s="37"/>
      <c r="G93" s="37"/>
      <c r="H93" s="37"/>
      <c r="I93" s="37"/>
      <c r="J93" s="37"/>
      <c r="K93" s="38"/>
      <c r="L93" s="37"/>
      <c r="M93" s="38"/>
      <c r="N93" s="37"/>
      <c r="P93" s="53"/>
      <c r="Q93" s="53"/>
      <c r="R93" s="53"/>
      <c r="S93" s="53"/>
      <c r="T93" s="53"/>
      <c r="V93" s="37"/>
      <c r="W93" s="37"/>
      <c r="X93" s="37"/>
      <c r="Y93" s="37"/>
      <c r="Z93" s="37"/>
      <c r="AA93"/>
      <c r="AB93"/>
      <c r="AC93"/>
      <c r="AD93"/>
      <c r="AE93"/>
    </row>
    <row r="94" spans="1:31" ht="18.75" thickBot="1" x14ac:dyDescent="0.3">
      <c r="A94" s="64" t="s">
        <v>61</v>
      </c>
      <c r="B94" s="85"/>
      <c r="C94" s="85"/>
      <c r="D94" s="89"/>
      <c r="E94" s="69"/>
      <c r="F94" s="89"/>
      <c r="G94" s="69"/>
      <c r="H94" s="89"/>
      <c r="I94" s="69"/>
      <c r="J94" s="89"/>
      <c r="K94" s="70"/>
      <c r="L94" s="52"/>
      <c r="M94" s="43"/>
      <c r="N94" s="52"/>
      <c r="O94"/>
      <c r="P94" s="53"/>
      <c r="Q94" s="53"/>
      <c r="R94" s="53"/>
      <c r="S94" s="53"/>
      <c r="T94" s="53"/>
      <c r="U94"/>
      <c r="V94" s="37"/>
      <c r="W94" s="37"/>
      <c r="X94" s="37"/>
      <c r="Y94" s="37"/>
      <c r="Z94" s="37"/>
      <c r="AA94"/>
      <c r="AB94"/>
      <c r="AC94"/>
      <c r="AD94"/>
      <c r="AE94"/>
    </row>
    <row r="95" spans="1:31" ht="15.75" x14ac:dyDescent="0.25">
      <c r="A95" s="67" t="s">
        <v>62</v>
      </c>
      <c r="B95" s="68"/>
      <c r="C95" s="68"/>
      <c r="D95" s="35">
        <v>0</v>
      </c>
      <c r="E95" s="69"/>
      <c r="F95" s="35">
        <v>1979.9999999999998</v>
      </c>
      <c r="G95" s="69"/>
      <c r="H95" s="35">
        <v>2121.5999999999995</v>
      </c>
      <c r="I95" s="69"/>
      <c r="J95" s="35">
        <v>2268.0719999999997</v>
      </c>
      <c r="K95" s="70"/>
      <c r="L95" s="35">
        <v>2313.4334399999993</v>
      </c>
      <c r="M95" s="43"/>
      <c r="N95" s="35">
        <v>2359.7021087999997</v>
      </c>
      <c r="O95"/>
      <c r="P95" s="44">
        <v>1.2215091165252753E-3</v>
      </c>
      <c r="Q95" s="44">
        <v>1.4429429334263837E-3</v>
      </c>
      <c r="R95" s="44">
        <v>1.4256924277721939E-3</v>
      </c>
      <c r="S95" s="44">
        <v>1.4188807850555399E-3</v>
      </c>
      <c r="T95" s="44">
        <v>1.4216839653648458E-3</v>
      </c>
      <c r="U95"/>
      <c r="V95" s="90">
        <v>15.839999999999998</v>
      </c>
      <c r="W95" s="90">
        <v>14.63172413793103</v>
      </c>
      <c r="X95" s="90">
        <v>13.745890909090907</v>
      </c>
      <c r="Y95" s="90">
        <v>14.020808727272723</v>
      </c>
      <c r="Z95" s="90">
        <v>14.301224901818181</v>
      </c>
      <c r="AA95"/>
      <c r="AB95"/>
      <c r="AC95"/>
      <c r="AD95"/>
      <c r="AE95"/>
    </row>
    <row r="96" spans="1:31" ht="15.75" x14ac:dyDescent="0.25">
      <c r="A96" s="67" t="s">
        <v>35</v>
      </c>
      <c r="B96" s="72"/>
      <c r="C96" s="72"/>
      <c r="D96" s="35">
        <v>9899.9999999999982</v>
      </c>
      <c r="E96" s="69"/>
      <c r="F96" s="35">
        <v>500</v>
      </c>
      <c r="G96" s="69"/>
      <c r="H96" s="35">
        <v>500</v>
      </c>
      <c r="I96" s="69"/>
      <c r="J96" s="35">
        <v>0</v>
      </c>
      <c r="K96" s="70"/>
      <c r="L96" s="35">
        <v>0</v>
      </c>
      <c r="M96" s="43"/>
      <c r="N96" s="35">
        <v>0</v>
      </c>
      <c r="O96"/>
      <c r="P96" s="44">
        <v>3.084618981124433E-4</v>
      </c>
      <c r="Q96" s="44">
        <v>3.4006008046436276E-4</v>
      </c>
      <c r="R96" s="44">
        <v>0</v>
      </c>
      <c r="S96" s="44">
        <v>0</v>
      </c>
      <c r="T96" s="44">
        <v>0</v>
      </c>
      <c r="U96"/>
      <c r="V96" s="90">
        <v>4</v>
      </c>
      <c r="W96" s="90">
        <v>3.4482758620689653</v>
      </c>
      <c r="X96" s="90">
        <v>0</v>
      </c>
      <c r="Y96" s="90">
        <v>0</v>
      </c>
      <c r="Z96" s="90">
        <v>0</v>
      </c>
      <c r="AA96"/>
      <c r="AB96"/>
      <c r="AC96"/>
      <c r="AD96"/>
      <c r="AE96"/>
    </row>
    <row r="97" spans="1:31" ht="15.75" x14ac:dyDescent="0.25">
      <c r="A97" s="67" t="s">
        <v>63</v>
      </c>
      <c r="B97" s="72"/>
      <c r="C97" s="72"/>
      <c r="D97" s="35">
        <v>0</v>
      </c>
      <c r="E97" s="69"/>
      <c r="F97" s="35">
        <v>20000</v>
      </c>
      <c r="G97" s="69"/>
      <c r="H97" s="35">
        <v>20400</v>
      </c>
      <c r="I97" s="69"/>
      <c r="J97" s="35">
        <v>20808</v>
      </c>
      <c r="K97" s="70"/>
      <c r="L97" s="35">
        <v>21224.16</v>
      </c>
      <c r="M97" s="43"/>
      <c r="N97" s="35">
        <v>21648.643199999999</v>
      </c>
      <c r="O97"/>
      <c r="P97" s="44">
        <v>1.2338475924497732E-2</v>
      </c>
      <c r="Q97" s="44">
        <v>1.3874451282946001E-2</v>
      </c>
      <c r="R97" s="44">
        <v>1.3079747043781597E-2</v>
      </c>
      <c r="S97" s="44">
        <v>1.3017254908766426E-2</v>
      </c>
      <c r="T97" s="44">
        <v>1.3042972159310513E-2</v>
      </c>
      <c r="U97"/>
      <c r="V97" s="90">
        <v>160</v>
      </c>
      <c r="W97" s="90">
        <v>140.68965517241378</v>
      </c>
      <c r="X97" s="90">
        <v>126.10909090909091</v>
      </c>
      <c r="Y97" s="90">
        <v>128.63127272727272</v>
      </c>
      <c r="Z97" s="90">
        <v>131.20389818181818</v>
      </c>
      <c r="AA97"/>
      <c r="AB97"/>
      <c r="AC97"/>
      <c r="AD97"/>
      <c r="AE97"/>
    </row>
    <row r="98" spans="1:31" ht="15.75" x14ac:dyDescent="0.25">
      <c r="A98" s="67" t="s">
        <v>64</v>
      </c>
      <c r="B98" s="72"/>
      <c r="C98" s="72"/>
      <c r="D98" s="35">
        <v>0</v>
      </c>
      <c r="E98" s="69"/>
      <c r="F98" s="35">
        <v>9899.9999999999982</v>
      </c>
      <c r="G98" s="69"/>
      <c r="H98" s="35">
        <v>500</v>
      </c>
      <c r="I98" s="69"/>
      <c r="J98" s="35">
        <v>500</v>
      </c>
      <c r="K98" s="70"/>
      <c r="L98" s="35">
        <v>0</v>
      </c>
      <c r="M98" s="43"/>
      <c r="N98" s="35">
        <v>0</v>
      </c>
      <c r="O98"/>
      <c r="P98" s="44">
        <v>6.1075455826263758E-3</v>
      </c>
      <c r="Q98" s="44">
        <v>3.4006008046436276E-4</v>
      </c>
      <c r="R98" s="44">
        <v>3.1429611312431752E-4</v>
      </c>
      <c r="S98" s="44">
        <v>0</v>
      </c>
      <c r="T98" s="44">
        <v>0</v>
      </c>
      <c r="U98"/>
      <c r="V98" s="90">
        <v>79.199999999999989</v>
      </c>
      <c r="W98" s="90">
        <v>3.4482758620689653</v>
      </c>
      <c r="X98" s="90">
        <v>3.0303030303030303</v>
      </c>
      <c r="Y98" s="90">
        <v>0</v>
      </c>
      <c r="Z98" s="90">
        <v>0</v>
      </c>
      <c r="AA98"/>
      <c r="AB98"/>
      <c r="AC98"/>
      <c r="AD98"/>
      <c r="AE98"/>
    </row>
    <row r="99" spans="1:31" ht="15.75" x14ac:dyDescent="0.25">
      <c r="A99" s="67" t="s">
        <v>65</v>
      </c>
      <c r="B99" s="72"/>
      <c r="C99" s="72"/>
      <c r="D99" s="35">
        <v>0</v>
      </c>
      <c r="E99" s="69"/>
      <c r="F99" s="35">
        <v>4062.5</v>
      </c>
      <c r="G99" s="69"/>
      <c r="H99" s="35">
        <v>4712.5</v>
      </c>
      <c r="I99" s="69"/>
      <c r="J99" s="35">
        <v>5362.5</v>
      </c>
      <c r="K99" s="70"/>
      <c r="L99" s="35">
        <v>5362.5</v>
      </c>
      <c r="M99" s="43"/>
      <c r="N99" s="35">
        <v>5362.5</v>
      </c>
      <c r="O99"/>
      <c r="P99" s="44">
        <v>2.5062529221636016E-3</v>
      </c>
      <c r="Q99" s="44">
        <v>3.205066258376619E-3</v>
      </c>
      <c r="R99" s="44">
        <v>3.3708258132583054E-3</v>
      </c>
      <c r="S99" s="44">
        <v>3.2889419156404754E-3</v>
      </c>
      <c r="T99" s="44">
        <v>3.230823177145006E-3</v>
      </c>
      <c r="U99"/>
      <c r="V99" s="90">
        <v>32.5</v>
      </c>
      <c r="W99" s="90">
        <v>32.5</v>
      </c>
      <c r="X99" s="90">
        <v>32.5</v>
      </c>
      <c r="Y99" s="90">
        <v>32.5</v>
      </c>
      <c r="Z99" s="90">
        <v>32.5</v>
      </c>
      <c r="AA99"/>
      <c r="AB99"/>
      <c r="AC99"/>
      <c r="AD99"/>
      <c r="AE99"/>
    </row>
    <row r="100" spans="1:31" ht="15.75" x14ac:dyDescent="0.25">
      <c r="A100" s="67" t="s">
        <v>66</v>
      </c>
      <c r="B100" s="72"/>
      <c r="C100" s="72"/>
      <c r="D100" s="35">
        <v>0</v>
      </c>
      <c r="E100" s="69"/>
      <c r="F100" s="35">
        <v>4062.5</v>
      </c>
      <c r="G100" s="69"/>
      <c r="H100" s="35">
        <v>4712.5</v>
      </c>
      <c r="I100" s="69"/>
      <c r="J100" s="35">
        <v>5362.5</v>
      </c>
      <c r="K100" s="70"/>
      <c r="L100" s="35">
        <v>5362.5</v>
      </c>
      <c r="M100" s="43"/>
      <c r="N100" s="35">
        <v>5362.5</v>
      </c>
      <c r="O100"/>
      <c r="P100" s="44">
        <v>2.5062529221636016E-3</v>
      </c>
      <c r="Q100" s="44">
        <v>3.205066258376619E-3</v>
      </c>
      <c r="R100" s="44">
        <v>3.3708258132583054E-3</v>
      </c>
      <c r="S100" s="44">
        <v>3.2889419156404754E-3</v>
      </c>
      <c r="T100" s="44">
        <v>3.230823177145006E-3</v>
      </c>
      <c r="U100"/>
      <c r="V100" s="90">
        <v>32.5</v>
      </c>
      <c r="W100" s="90">
        <v>32.5</v>
      </c>
      <c r="X100" s="90">
        <v>32.5</v>
      </c>
      <c r="Y100" s="90">
        <v>32.5</v>
      </c>
      <c r="Z100" s="90">
        <v>32.5</v>
      </c>
      <c r="AA100"/>
      <c r="AB100"/>
      <c r="AC100"/>
      <c r="AD100"/>
      <c r="AE100"/>
    </row>
    <row r="101" spans="1:31" ht="15.75" x14ac:dyDescent="0.25">
      <c r="A101" s="67" t="s">
        <v>67</v>
      </c>
      <c r="B101" s="72"/>
      <c r="C101" s="72"/>
      <c r="D101" s="35">
        <v>0</v>
      </c>
      <c r="E101" s="69"/>
      <c r="F101" s="35">
        <v>2059.1999999999998</v>
      </c>
      <c r="G101" s="69"/>
      <c r="H101" s="35">
        <v>2206.4639999999999</v>
      </c>
      <c r="I101" s="69"/>
      <c r="J101" s="35">
        <v>2358.7948799999999</v>
      </c>
      <c r="K101" s="70"/>
      <c r="L101" s="35">
        <v>2405.9707775999996</v>
      </c>
      <c r="M101" s="43"/>
      <c r="N101" s="35">
        <v>2454.0901931519998</v>
      </c>
      <c r="O101"/>
      <c r="P101" s="44">
        <v>1.2703694811862863E-3</v>
      </c>
      <c r="Q101" s="44">
        <v>1.5006606507634392E-3</v>
      </c>
      <c r="R101" s="44">
        <v>1.4827201248830818E-3</v>
      </c>
      <c r="S101" s="44">
        <v>1.4756360164577616E-3</v>
      </c>
      <c r="T101" s="44">
        <v>1.4785513239794397E-3</v>
      </c>
      <c r="U101"/>
      <c r="V101" s="90">
        <v>16.473599999999998</v>
      </c>
      <c r="W101" s="90">
        <v>15.216993103448276</v>
      </c>
      <c r="X101" s="90">
        <v>14.295726545454546</v>
      </c>
      <c r="Y101" s="90">
        <v>14.581641076363633</v>
      </c>
      <c r="Z101" s="90">
        <v>14.873273897890908</v>
      </c>
      <c r="AA101"/>
      <c r="AB101"/>
      <c r="AC101"/>
      <c r="AD101"/>
      <c r="AE101"/>
    </row>
    <row r="102" spans="1:31" ht="15.75" x14ac:dyDescent="0.25">
      <c r="A102" s="67" t="s">
        <v>68</v>
      </c>
      <c r="B102" s="72"/>
      <c r="C102" s="72"/>
      <c r="D102" s="35">
        <v>0</v>
      </c>
      <c r="E102" s="69"/>
      <c r="F102" s="35">
        <v>3125</v>
      </c>
      <c r="G102" s="69"/>
      <c r="H102" s="35">
        <v>3697.5</v>
      </c>
      <c r="I102" s="69"/>
      <c r="J102" s="35">
        <v>4291.6499999999996</v>
      </c>
      <c r="K102" s="70"/>
      <c r="L102" s="35">
        <v>4377.4829999999993</v>
      </c>
      <c r="M102" s="43"/>
      <c r="N102" s="35">
        <v>4465.0326599999999</v>
      </c>
      <c r="O102"/>
      <c r="P102" s="44">
        <v>1.9278868632027705E-3</v>
      </c>
      <c r="Q102" s="44">
        <v>2.5147442950339627E-3</v>
      </c>
      <c r="R102" s="44">
        <v>2.6976978277799542E-3</v>
      </c>
      <c r="S102" s="44">
        <v>2.6848088249330749E-3</v>
      </c>
      <c r="T102" s="44">
        <v>2.6901130078577935E-3</v>
      </c>
      <c r="U102"/>
      <c r="V102" s="90">
        <v>25</v>
      </c>
      <c r="W102" s="90">
        <v>25.5</v>
      </c>
      <c r="X102" s="90">
        <v>26.009999999999998</v>
      </c>
      <c r="Y102" s="90">
        <v>26.530199999999997</v>
      </c>
      <c r="Z102" s="90">
        <v>27.060803999999997</v>
      </c>
      <c r="AA102"/>
      <c r="AB102"/>
      <c r="AC102"/>
      <c r="AD102"/>
      <c r="AE102"/>
    </row>
    <row r="103" spans="1:31" ht="15.75" x14ac:dyDescent="0.25">
      <c r="A103" s="67" t="s">
        <v>69</v>
      </c>
      <c r="B103" s="72"/>
      <c r="C103" s="72"/>
      <c r="D103" s="35">
        <v>0</v>
      </c>
      <c r="E103" s="69"/>
      <c r="F103" s="35">
        <v>1500</v>
      </c>
      <c r="G103" s="69"/>
      <c r="H103" s="35">
        <v>1530</v>
      </c>
      <c r="I103" s="69"/>
      <c r="J103" s="35">
        <v>1560.6</v>
      </c>
      <c r="K103" s="70"/>
      <c r="L103" s="35">
        <v>1591.8119999999999</v>
      </c>
      <c r="M103" s="43"/>
      <c r="N103" s="35">
        <v>1623.64824</v>
      </c>
      <c r="O103"/>
      <c r="P103" s="44">
        <v>9.2538569433732985E-4</v>
      </c>
      <c r="Q103" s="44">
        <v>1.04058384622095E-3</v>
      </c>
      <c r="R103" s="44">
        <v>9.8098102828361971E-4</v>
      </c>
      <c r="S103" s="44">
        <v>9.7629411815748179E-4</v>
      </c>
      <c r="T103" s="44">
        <v>9.7822291194828853E-4</v>
      </c>
      <c r="U103"/>
      <c r="V103" s="90">
        <v>12</v>
      </c>
      <c r="W103" s="90">
        <v>10.551724137931034</v>
      </c>
      <c r="X103" s="90">
        <v>9.4581818181818171</v>
      </c>
      <c r="Y103" s="90">
        <v>9.6473454545454533</v>
      </c>
      <c r="Z103" s="90">
        <v>9.8402923636363635</v>
      </c>
      <c r="AA103"/>
      <c r="AB103"/>
      <c r="AC103"/>
      <c r="AD103"/>
      <c r="AE103"/>
    </row>
    <row r="104" spans="1:31" ht="15.75" x14ac:dyDescent="0.25">
      <c r="A104" s="67" t="s">
        <v>70</v>
      </c>
      <c r="B104" s="72"/>
      <c r="C104" s="72"/>
      <c r="D104" s="35">
        <v>5000</v>
      </c>
      <c r="E104" s="69"/>
      <c r="F104" s="35">
        <v>5000</v>
      </c>
      <c r="G104" s="69"/>
      <c r="H104" s="35">
        <v>5100</v>
      </c>
      <c r="I104" s="69"/>
      <c r="J104" s="35">
        <v>5202</v>
      </c>
      <c r="K104" s="70"/>
      <c r="L104" s="35">
        <v>5306.04</v>
      </c>
      <c r="M104" s="43"/>
      <c r="N104" s="35">
        <v>5412.1607999999997</v>
      </c>
      <c r="O104"/>
      <c r="P104" s="44">
        <v>3.0846189811244329E-3</v>
      </c>
      <c r="Q104" s="44">
        <v>3.4686128207365003E-3</v>
      </c>
      <c r="R104" s="44">
        <v>3.2699367609453993E-3</v>
      </c>
      <c r="S104" s="44">
        <v>3.2543137271916064E-3</v>
      </c>
      <c r="T104" s="44">
        <v>3.2607430398276281E-3</v>
      </c>
      <c r="U104"/>
      <c r="V104" s="90">
        <v>40</v>
      </c>
      <c r="W104" s="90">
        <v>35.172413793103445</v>
      </c>
      <c r="X104" s="90">
        <v>31.527272727272727</v>
      </c>
      <c r="Y104" s="90">
        <v>32.157818181818179</v>
      </c>
      <c r="Z104" s="90">
        <v>32.800974545454544</v>
      </c>
      <c r="AA104"/>
      <c r="AB104"/>
      <c r="AC104"/>
      <c r="AD104"/>
      <c r="AE104"/>
    </row>
    <row r="105" spans="1:31" ht="15.75" x14ac:dyDescent="0.25">
      <c r="A105" s="67" t="s">
        <v>71</v>
      </c>
      <c r="B105" s="72"/>
      <c r="C105" s="72"/>
      <c r="D105" s="35">
        <v>0</v>
      </c>
      <c r="E105" s="69"/>
      <c r="F105" s="35">
        <v>791.99999999999989</v>
      </c>
      <c r="G105" s="69"/>
      <c r="H105" s="35">
        <v>848.63999999999987</v>
      </c>
      <c r="I105" s="69"/>
      <c r="J105" s="35">
        <v>907.22879999999986</v>
      </c>
      <c r="K105" s="70"/>
      <c r="L105" s="35">
        <v>925.37337599999978</v>
      </c>
      <c r="M105" s="43"/>
      <c r="N105" s="35">
        <v>943.88084351999987</v>
      </c>
      <c r="O105"/>
      <c r="P105" s="44">
        <v>4.8860364661011007E-4</v>
      </c>
      <c r="Q105" s="44">
        <v>5.7717717337055349E-4</v>
      </c>
      <c r="R105" s="44">
        <v>5.7027697110887754E-4</v>
      </c>
      <c r="S105" s="44">
        <v>5.6755231402221603E-4</v>
      </c>
      <c r="T105" s="44">
        <v>5.6867358614593833E-4</v>
      </c>
      <c r="U105"/>
      <c r="V105" s="90">
        <v>6.3359999999999994</v>
      </c>
      <c r="W105" s="90">
        <v>5.852689655172413</v>
      </c>
      <c r="X105" s="90">
        <v>5.498356363636363</v>
      </c>
      <c r="Y105" s="90">
        <v>5.6083234909090898</v>
      </c>
      <c r="Z105" s="90">
        <v>5.7204899607272717</v>
      </c>
      <c r="AA105"/>
      <c r="AB105"/>
      <c r="AC105"/>
      <c r="AD105"/>
      <c r="AE105"/>
    </row>
    <row r="106" spans="1:31" ht="15.75" x14ac:dyDescent="0.25">
      <c r="A106" s="67" t="s">
        <v>72</v>
      </c>
      <c r="B106" s="72"/>
      <c r="C106" s="72"/>
      <c r="D106" s="35">
        <v>10000</v>
      </c>
      <c r="E106" s="69"/>
      <c r="F106" s="35">
        <v>20000</v>
      </c>
      <c r="G106" s="69"/>
      <c r="H106" s="35">
        <v>10000</v>
      </c>
      <c r="I106" s="69"/>
      <c r="J106" s="35">
        <v>5000</v>
      </c>
      <c r="K106" s="70"/>
      <c r="L106" s="35">
        <v>5000</v>
      </c>
      <c r="M106" s="43"/>
      <c r="N106" s="35">
        <v>5000</v>
      </c>
      <c r="O106"/>
      <c r="P106" s="44">
        <v>1.2338475924497732E-2</v>
      </c>
      <c r="Q106" s="44">
        <v>6.801201609287255E-3</v>
      </c>
      <c r="R106" s="44">
        <v>3.1429611312431753E-3</v>
      </c>
      <c r="S106" s="44">
        <v>3.066612508755688E-3</v>
      </c>
      <c r="T106" s="44">
        <v>3.0124225427925464E-3</v>
      </c>
      <c r="U106"/>
      <c r="V106" s="90">
        <v>160</v>
      </c>
      <c r="W106" s="90">
        <v>68.965517241379317</v>
      </c>
      <c r="X106" s="90">
        <v>30.303030303030305</v>
      </c>
      <c r="Y106" s="90">
        <v>30.303030303030305</v>
      </c>
      <c r="Z106" s="90">
        <v>30.303030303030305</v>
      </c>
      <c r="AA106"/>
      <c r="AB106"/>
      <c r="AC106"/>
      <c r="AD106"/>
      <c r="AE106"/>
    </row>
    <row r="107" spans="1:31" ht="15.75" x14ac:dyDescent="0.25">
      <c r="A107" s="67">
        <v>0</v>
      </c>
      <c r="B107" s="72"/>
      <c r="C107" s="72"/>
      <c r="D107" s="35">
        <v>0</v>
      </c>
      <c r="E107" s="69"/>
      <c r="F107" s="35">
        <v>0</v>
      </c>
      <c r="G107" s="69"/>
      <c r="H107" s="35">
        <v>0</v>
      </c>
      <c r="I107" s="69"/>
      <c r="J107" s="35">
        <v>0</v>
      </c>
      <c r="K107" s="70"/>
      <c r="L107" s="35">
        <v>0</v>
      </c>
      <c r="M107" s="43"/>
      <c r="N107" s="35">
        <v>0</v>
      </c>
      <c r="O107"/>
      <c r="P107" s="44">
        <v>0</v>
      </c>
      <c r="Q107" s="44">
        <v>0</v>
      </c>
      <c r="R107" s="44">
        <v>0</v>
      </c>
      <c r="S107" s="44">
        <v>0</v>
      </c>
      <c r="T107" s="44">
        <v>0</v>
      </c>
      <c r="U107"/>
      <c r="V107" s="90">
        <v>0</v>
      </c>
      <c r="W107" s="90">
        <v>0</v>
      </c>
      <c r="X107" s="90">
        <v>0</v>
      </c>
      <c r="Y107" s="90">
        <v>0</v>
      </c>
      <c r="Z107" s="90">
        <v>0</v>
      </c>
      <c r="AA107"/>
      <c r="AB107"/>
      <c r="AC107"/>
      <c r="AD107"/>
      <c r="AE107"/>
    </row>
    <row r="108" spans="1:31" ht="15.75" x14ac:dyDescent="0.25">
      <c r="A108" s="67">
        <v>0</v>
      </c>
      <c r="B108" s="98"/>
      <c r="C108" s="98"/>
      <c r="D108" s="35">
        <v>0</v>
      </c>
      <c r="E108" s="69"/>
      <c r="F108" s="35">
        <v>0</v>
      </c>
      <c r="G108" s="69"/>
      <c r="H108" s="35">
        <v>0</v>
      </c>
      <c r="I108" s="69"/>
      <c r="J108" s="35">
        <v>0</v>
      </c>
      <c r="K108" s="70"/>
      <c r="L108" s="35">
        <v>0</v>
      </c>
      <c r="M108" s="43"/>
      <c r="N108" s="35">
        <v>0</v>
      </c>
      <c r="O108"/>
      <c r="P108" s="44">
        <v>0</v>
      </c>
      <c r="Q108" s="44">
        <v>0</v>
      </c>
      <c r="R108" s="44">
        <v>0</v>
      </c>
      <c r="S108" s="44">
        <v>0</v>
      </c>
      <c r="T108" s="44">
        <v>0</v>
      </c>
      <c r="U108"/>
      <c r="V108" s="90">
        <v>0</v>
      </c>
      <c r="W108" s="90">
        <v>0</v>
      </c>
      <c r="X108" s="90">
        <v>0</v>
      </c>
      <c r="Y108" s="90">
        <v>0</v>
      </c>
      <c r="Z108" s="90">
        <v>0</v>
      </c>
      <c r="AA108"/>
      <c r="AB108"/>
      <c r="AC108"/>
      <c r="AD108"/>
      <c r="AE108"/>
    </row>
    <row r="109" spans="1:31" ht="15.75" x14ac:dyDescent="0.25">
      <c r="A109" s="67">
        <v>0</v>
      </c>
      <c r="B109" s="98"/>
      <c r="C109" s="98"/>
      <c r="D109" s="35">
        <v>0</v>
      </c>
      <c r="E109" s="69"/>
      <c r="F109" s="35">
        <v>0</v>
      </c>
      <c r="G109" s="69"/>
      <c r="H109" s="35">
        <v>0</v>
      </c>
      <c r="I109" s="69"/>
      <c r="J109" s="35">
        <v>0</v>
      </c>
      <c r="K109" s="70"/>
      <c r="L109" s="35">
        <v>0</v>
      </c>
      <c r="M109" s="43"/>
      <c r="N109" s="35">
        <v>0</v>
      </c>
      <c r="O109"/>
      <c r="P109" s="44">
        <v>0</v>
      </c>
      <c r="Q109" s="44">
        <v>0</v>
      </c>
      <c r="R109" s="44">
        <v>0</v>
      </c>
      <c r="S109" s="44">
        <v>0</v>
      </c>
      <c r="T109" s="44">
        <v>0</v>
      </c>
      <c r="U109"/>
      <c r="V109" s="90">
        <v>0</v>
      </c>
      <c r="W109" s="90">
        <v>0</v>
      </c>
      <c r="X109" s="90">
        <v>0</v>
      </c>
      <c r="Y109" s="90">
        <v>0</v>
      </c>
      <c r="Z109" s="90">
        <v>0</v>
      </c>
      <c r="AA109"/>
      <c r="AB109"/>
      <c r="AC109"/>
      <c r="AD109"/>
      <c r="AE109"/>
    </row>
    <row r="110" spans="1:31" ht="15.75" x14ac:dyDescent="0.25">
      <c r="A110" s="67">
        <v>0</v>
      </c>
      <c r="B110" s="98"/>
      <c r="C110" s="98"/>
      <c r="D110" s="35">
        <v>0</v>
      </c>
      <c r="E110" s="69"/>
      <c r="F110" s="35">
        <v>0</v>
      </c>
      <c r="G110" s="69"/>
      <c r="H110" s="35">
        <v>0</v>
      </c>
      <c r="I110" s="69"/>
      <c r="J110" s="35">
        <v>0</v>
      </c>
      <c r="K110" s="70"/>
      <c r="L110" s="35">
        <v>0</v>
      </c>
      <c r="M110" s="43"/>
      <c r="N110" s="35">
        <v>0</v>
      </c>
      <c r="O110"/>
      <c r="P110" s="44">
        <v>0</v>
      </c>
      <c r="Q110" s="44">
        <v>0</v>
      </c>
      <c r="R110" s="44">
        <v>0</v>
      </c>
      <c r="S110" s="44">
        <v>0</v>
      </c>
      <c r="T110" s="44">
        <v>0</v>
      </c>
      <c r="U110"/>
      <c r="V110" s="90">
        <v>0</v>
      </c>
      <c r="W110" s="90">
        <v>0</v>
      </c>
      <c r="X110" s="90">
        <v>0</v>
      </c>
      <c r="Y110" s="90">
        <v>0</v>
      </c>
      <c r="Z110" s="90">
        <v>0</v>
      </c>
      <c r="AA110"/>
      <c r="AB110"/>
      <c r="AC110"/>
      <c r="AD110"/>
      <c r="AE110"/>
    </row>
    <row r="111" spans="1:31" ht="15.75" x14ac:dyDescent="0.25">
      <c r="A111" s="67">
        <v>0</v>
      </c>
      <c r="B111" s="98"/>
      <c r="C111" s="98"/>
      <c r="D111" s="35">
        <v>0</v>
      </c>
      <c r="E111" s="69"/>
      <c r="F111" s="35">
        <v>0</v>
      </c>
      <c r="G111" s="69"/>
      <c r="H111" s="35">
        <v>0</v>
      </c>
      <c r="I111" s="69"/>
      <c r="J111" s="35">
        <v>0</v>
      </c>
      <c r="K111" s="70"/>
      <c r="L111" s="35">
        <v>0</v>
      </c>
      <c r="M111" s="43"/>
      <c r="N111" s="35">
        <v>0</v>
      </c>
      <c r="O111"/>
      <c r="P111" s="44">
        <v>0</v>
      </c>
      <c r="Q111" s="44">
        <v>0</v>
      </c>
      <c r="R111" s="44">
        <v>0</v>
      </c>
      <c r="S111" s="44">
        <v>0</v>
      </c>
      <c r="T111" s="44">
        <v>0</v>
      </c>
      <c r="U111"/>
      <c r="V111" s="90">
        <v>0</v>
      </c>
      <c r="W111" s="90">
        <v>0</v>
      </c>
      <c r="X111" s="90">
        <v>0</v>
      </c>
      <c r="Y111" s="90">
        <v>0</v>
      </c>
      <c r="Z111" s="90">
        <v>0</v>
      </c>
      <c r="AA111"/>
      <c r="AB111"/>
      <c r="AC111"/>
      <c r="AD111"/>
      <c r="AE111"/>
    </row>
    <row r="112" spans="1:31" ht="15.75" x14ac:dyDescent="0.25">
      <c r="A112" s="67">
        <v>0</v>
      </c>
      <c r="B112" s="98"/>
      <c r="C112" s="98"/>
      <c r="D112" s="35">
        <v>0</v>
      </c>
      <c r="E112" s="69"/>
      <c r="F112" s="35">
        <v>0</v>
      </c>
      <c r="G112" s="69"/>
      <c r="H112" s="35">
        <v>0</v>
      </c>
      <c r="I112" s="69"/>
      <c r="J112" s="35">
        <v>0</v>
      </c>
      <c r="K112" s="70"/>
      <c r="L112" s="35">
        <v>0</v>
      </c>
      <c r="M112" s="43"/>
      <c r="N112" s="35">
        <v>0</v>
      </c>
      <c r="O112"/>
      <c r="P112" s="44">
        <v>0</v>
      </c>
      <c r="Q112" s="44">
        <v>0</v>
      </c>
      <c r="R112" s="44">
        <v>0</v>
      </c>
      <c r="S112" s="44">
        <v>0</v>
      </c>
      <c r="T112" s="44">
        <v>0</v>
      </c>
      <c r="U112"/>
      <c r="V112" s="90">
        <v>0</v>
      </c>
      <c r="W112" s="90">
        <v>0</v>
      </c>
      <c r="X112" s="90">
        <v>0</v>
      </c>
      <c r="Y112" s="90">
        <v>0</v>
      </c>
      <c r="Z112" s="90">
        <v>0</v>
      </c>
      <c r="AA112"/>
      <c r="AB112"/>
      <c r="AC112"/>
      <c r="AD112"/>
      <c r="AE112"/>
    </row>
    <row r="113" spans="1:31" ht="15.75" x14ac:dyDescent="0.25">
      <c r="A113" s="67">
        <v>0</v>
      </c>
      <c r="B113" s="98"/>
      <c r="C113" s="98"/>
      <c r="D113" s="35">
        <v>0</v>
      </c>
      <c r="E113" s="69"/>
      <c r="F113" s="35">
        <v>0</v>
      </c>
      <c r="G113" s="69"/>
      <c r="H113" s="35">
        <v>0</v>
      </c>
      <c r="I113" s="69"/>
      <c r="J113" s="35">
        <v>0</v>
      </c>
      <c r="K113" s="70"/>
      <c r="L113" s="35">
        <v>0</v>
      </c>
      <c r="M113" s="43"/>
      <c r="N113" s="35">
        <v>0</v>
      </c>
      <c r="O113"/>
      <c r="P113" s="44">
        <v>0</v>
      </c>
      <c r="Q113" s="44">
        <v>0</v>
      </c>
      <c r="R113" s="44">
        <v>0</v>
      </c>
      <c r="S113" s="44">
        <v>0</v>
      </c>
      <c r="T113" s="44">
        <v>0</v>
      </c>
      <c r="U113"/>
      <c r="V113" s="90">
        <v>0</v>
      </c>
      <c r="W113" s="90">
        <v>0</v>
      </c>
      <c r="X113" s="90">
        <v>0</v>
      </c>
      <c r="Y113" s="90">
        <v>0</v>
      </c>
      <c r="Z113" s="90">
        <v>0</v>
      </c>
      <c r="AA113"/>
      <c r="AB113"/>
      <c r="AC113"/>
      <c r="AD113"/>
      <c r="AE113"/>
    </row>
    <row r="114" spans="1:31" ht="15.75" x14ac:dyDescent="0.25">
      <c r="A114" s="99">
        <v>0</v>
      </c>
      <c r="B114" s="98"/>
      <c r="C114" s="98"/>
      <c r="D114" s="35">
        <v>0</v>
      </c>
      <c r="E114" s="69"/>
      <c r="F114" s="35">
        <v>0</v>
      </c>
      <c r="G114" s="69"/>
      <c r="H114" s="35">
        <v>0</v>
      </c>
      <c r="I114" s="69"/>
      <c r="J114" s="35">
        <v>0</v>
      </c>
      <c r="K114" s="70"/>
      <c r="L114" s="35">
        <v>0</v>
      </c>
      <c r="M114" s="43"/>
      <c r="N114" s="35">
        <v>0</v>
      </c>
      <c r="O114"/>
      <c r="P114" s="44">
        <v>0</v>
      </c>
      <c r="Q114" s="44">
        <v>0</v>
      </c>
      <c r="R114" s="44">
        <v>0</v>
      </c>
      <c r="S114" s="44">
        <v>0</v>
      </c>
      <c r="T114" s="44">
        <v>0</v>
      </c>
      <c r="U114"/>
      <c r="V114" s="90">
        <v>0</v>
      </c>
      <c r="W114" s="90">
        <v>0</v>
      </c>
      <c r="X114" s="90">
        <v>0</v>
      </c>
      <c r="Y114" s="90">
        <v>0</v>
      </c>
      <c r="Z114" s="90">
        <v>0</v>
      </c>
      <c r="AA114"/>
      <c r="AB114"/>
      <c r="AC114"/>
      <c r="AD114"/>
      <c r="AE114"/>
    </row>
    <row r="115" spans="1:31" ht="16.5" thickBot="1" x14ac:dyDescent="0.3">
      <c r="A115" s="74"/>
      <c r="B115" s="98"/>
      <c r="C115" s="98"/>
      <c r="D115" s="93"/>
      <c r="E115" s="69"/>
      <c r="F115" s="93"/>
      <c r="G115" s="69"/>
      <c r="H115" s="93"/>
      <c r="I115" s="69"/>
      <c r="J115" s="93"/>
      <c r="K115" s="70"/>
      <c r="L115" s="94"/>
      <c r="M115" s="43"/>
      <c r="N115" s="94"/>
      <c r="O115"/>
      <c r="P115" s="53"/>
      <c r="Q115" s="53"/>
      <c r="R115" s="53"/>
      <c r="S115" s="53"/>
      <c r="T115" s="53"/>
      <c r="U115"/>
      <c r="V115" s="37"/>
      <c r="W115" s="37"/>
      <c r="X115" s="37"/>
      <c r="Y115" s="37"/>
      <c r="Z115" s="37"/>
      <c r="AA115"/>
      <c r="AB115"/>
      <c r="AC115"/>
      <c r="AD115"/>
      <c r="AE115"/>
    </row>
    <row r="116" spans="1:31" ht="16.5" thickBot="1" x14ac:dyDescent="0.3">
      <c r="A116" s="95" t="s">
        <v>73</v>
      </c>
      <c r="B116" s="72"/>
      <c r="C116" s="72"/>
      <c r="D116" s="76">
        <v>24900</v>
      </c>
      <c r="E116" s="77"/>
      <c r="F116" s="76">
        <v>72981.2</v>
      </c>
      <c r="G116" s="77"/>
      <c r="H116" s="76">
        <v>56329.203999999998</v>
      </c>
      <c r="I116" s="77"/>
      <c r="J116" s="76">
        <v>53621.345679999999</v>
      </c>
      <c r="K116" s="78"/>
      <c r="L116" s="76">
        <v>53869.272593599999</v>
      </c>
      <c r="M116" s="58"/>
      <c r="N116" s="76">
        <v>54632.158045471988</v>
      </c>
      <c r="O116"/>
      <c r="P116" s="96">
        <v>4.5023838957047695E-2</v>
      </c>
      <c r="Q116" s="96">
        <v>3.8310627289467006E-2</v>
      </c>
      <c r="R116" s="96">
        <v>3.3705961055438827E-2</v>
      </c>
      <c r="S116" s="96">
        <v>3.303923703462075E-2</v>
      </c>
      <c r="T116" s="96">
        <v>3.2915028891517005E-2</v>
      </c>
      <c r="U116"/>
      <c r="V116" s="97">
        <v>583.84960000000001</v>
      </c>
      <c r="W116" s="97">
        <v>388.47726896551723</v>
      </c>
      <c r="X116" s="97">
        <v>324.97785260606059</v>
      </c>
      <c r="Y116" s="97">
        <v>326.48043996121214</v>
      </c>
      <c r="Z116" s="97">
        <v>331.10398815437571</v>
      </c>
      <c r="AA116"/>
      <c r="AB116"/>
      <c r="AC116"/>
      <c r="AD116"/>
      <c r="AE116"/>
    </row>
    <row r="117" spans="1:31" ht="16.5" thickBot="1" x14ac:dyDescent="0.3">
      <c r="A117" s="100"/>
      <c r="B117" s="68"/>
      <c r="C117" s="68"/>
      <c r="D117" s="37"/>
      <c r="E117" s="37"/>
      <c r="F117" s="37"/>
      <c r="G117" s="37"/>
      <c r="H117" s="37"/>
      <c r="I117" s="37"/>
      <c r="J117" s="37"/>
      <c r="K117" s="38"/>
      <c r="L117" s="37"/>
      <c r="M117" s="38"/>
      <c r="N117" s="37"/>
      <c r="P117" s="53"/>
      <c r="Q117" s="53"/>
      <c r="R117" s="53"/>
      <c r="S117" s="53"/>
      <c r="T117" s="53"/>
      <c r="V117" s="37"/>
      <c r="W117" s="37"/>
      <c r="X117" s="37"/>
      <c r="Y117" s="37"/>
      <c r="Z117" s="37"/>
      <c r="AA117"/>
      <c r="AB117"/>
      <c r="AC117"/>
      <c r="AD117"/>
      <c r="AE117"/>
    </row>
    <row r="118" spans="1:31" ht="18.75" thickBot="1" x14ac:dyDescent="0.3">
      <c r="A118" s="64" t="s">
        <v>74</v>
      </c>
      <c r="B118" s="101"/>
      <c r="C118" s="101"/>
      <c r="D118" s="93"/>
      <c r="E118" s="69"/>
      <c r="F118" s="93"/>
      <c r="G118" s="69"/>
      <c r="H118" s="93"/>
      <c r="I118" s="69"/>
      <c r="J118" s="93"/>
      <c r="K118" s="70"/>
      <c r="L118" s="93"/>
      <c r="M118" s="43"/>
      <c r="N118" s="93"/>
      <c r="O118"/>
      <c r="P118" s="53"/>
      <c r="Q118" s="53"/>
      <c r="R118" s="53"/>
      <c r="S118" s="53"/>
      <c r="T118" s="53"/>
      <c r="U118"/>
      <c r="V118" s="37"/>
      <c r="W118" s="37"/>
      <c r="X118" s="37"/>
      <c r="Y118" s="37"/>
      <c r="Z118" s="37"/>
      <c r="AA118"/>
      <c r="AB118"/>
      <c r="AC118"/>
      <c r="AD118"/>
      <c r="AE118"/>
    </row>
    <row r="119" spans="1:31" ht="18.75" customHeight="1" x14ac:dyDescent="0.25">
      <c r="A119" s="67" t="s">
        <v>75</v>
      </c>
      <c r="B119" s="68"/>
      <c r="C119" s="68"/>
      <c r="D119" s="35">
        <v>0</v>
      </c>
      <c r="E119" s="69"/>
      <c r="F119" s="35">
        <v>188000</v>
      </c>
      <c r="G119" s="69"/>
      <c r="H119" s="35">
        <v>188000</v>
      </c>
      <c r="I119" s="69"/>
      <c r="J119" s="35">
        <v>188000</v>
      </c>
      <c r="K119" s="70"/>
      <c r="L119" s="35">
        <v>188000</v>
      </c>
      <c r="M119" s="43"/>
      <c r="N119" s="35">
        <v>188000</v>
      </c>
      <c r="O119"/>
      <c r="P119" s="44">
        <v>0.11598167369027867</v>
      </c>
      <c r="Q119" s="44">
        <v>0.12786259025460039</v>
      </c>
      <c r="R119" s="44">
        <v>0.11817533853474338</v>
      </c>
      <c r="S119" s="44">
        <v>0.11530463032921387</v>
      </c>
      <c r="T119" s="44">
        <v>0.11326708760899974</v>
      </c>
      <c r="U119"/>
      <c r="V119" s="90">
        <v>1504</v>
      </c>
      <c r="W119" s="90">
        <v>1296.5517241379309</v>
      </c>
      <c r="X119" s="90">
        <v>1139.3939393939395</v>
      </c>
      <c r="Y119" s="90">
        <v>1139.3939393939395</v>
      </c>
      <c r="Z119" s="90">
        <v>1139.3939393939395</v>
      </c>
      <c r="AA119"/>
      <c r="AB119"/>
      <c r="AC119"/>
      <c r="AD119"/>
      <c r="AE119"/>
    </row>
    <row r="120" spans="1:31" ht="15.75" x14ac:dyDescent="0.25">
      <c r="A120" s="67" t="s">
        <v>76</v>
      </c>
      <c r="B120" s="72"/>
      <c r="C120" s="72"/>
      <c r="D120" s="35">
        <v>0</v>
      </c>
      <c r="E120" s="69"/>
      <c r="F120" s="35">
        <v>47000</v>
      </c>
      <c r="G120" s="69"/>
      <c r="H120" s="35">
        <v>47940</v>
      </c>
      <c r="I120" s="69"/>
      <c r="J120" s="35">
        <v>48898.8</v>
      </c>
      <c r="K120" s="70"/>
      <c r="L120" s="35">
        <v>49876.775999999998</v>
      </c>
      <c r="M120" s="43"/>
      <c r="N120" s="35">
        <v>50874.311519999996</v>
      </c>
      <c r="O120"/>
      <c r="P120" s="44">
        <v>2.8995418422569669E-2</v>
      </c>
      <c r="Q120" s="44">
        <v>3.2604960514923099E-2</v>
      </c>
      <c r="R120" s="44">
        <v>3.0737405552886756E-2</v>
      </c>
      <c r="S120" s="44">
        <v>3.0590549035601097E-2</v>
      </c>
      <c r="T120" s="44">
        <v>3.0650984574379703E-2</v>
      </c>
      <c r="U120"/>
      <c r="V120" s="90">
        <v>376</v>
      </c>
      <c r="W120" s="90">
        <v>330.62068965517244</v>
      </c>
      <c r="X120" s="90">
        <v>296.35636363636365</v>
      </c>
      <c r="Y120" s="90">
        <v>302.28349090909092</v>
      </c>
      <c r="Z120" s="90">
        <v>308.32916072727272</v>
      </c>
      <c r="AA120"/>
      <c r="AB120"/>
      <c r="AC120"/>
      <c r="AD120"/>
      <c r="AE120"/>
    </row>
    <row r="121" spans="1:31" ht="15.75" x14ac:dyDescent="0.25">
      <c r="A121" s="67" t="s">
        <v>77</v>
      </c>
      <c r="B121" s="72"/>
      <c r="C121" s="72"/>
      <c r="D121" s="35">
        <v>0</v>
      </c>
      <c r="E121" s="69"/>
      <c r="F121" s="35">
        <v>23500</v>
      </c>
      <c r="G121" s="69"/>
      <c r="H121" s="35">
        <v>23970</v>
      </c>
      <c r="I121" s="69"/>
      <c r="J121" s="35">
        <v>24449.4</v>
      </c>
      <c r="K121" s="70"/>
      <c r="L121" s="35">
        <v>24938.387999999999</v>
      </c>
      <c r="M121" s="43"/>
      <c r="N121" s="35">
        <v>25437.155759999998</v>
      </c>
      <c r="O121"/>
      <c r="P121" s="44">
        <v>1.4497709211284834E-2</v>
      </c>
      <c r="Q121" s="44">
        <v>1.630248025746155E-2</v>
      </c>
      <c r="R121" s="44">
        <v>1.5368702776443378E-2</v>
      </c>
      <c r="S121" s="44">
        <v>1.5295274517800548E-2</v>
      </c>
      <c r="T121" s="44">
        <v>1.5325492287189851E-2</v>
      </c>
      <c r="U121"/>
      <c r="V121" s="90">
        <v>188</v>
      </c>
      <c r="W121" s="90">
        <v>165.31034482758622</v>
      </c>
      <c r="X121" s="90">
        <v>148.17818181818183</v>
      </c>
      <c r="Y121" s="90">
        <v>151.14174545454546</v>
      </c>
      <c r="Z121" s="90">
        <v>154.16458036363636</v>
      </c>
      <c r="AA121"/>
      <c r="AB121"/>
      <c r="AC121"/>
      <c r="AD121"/>
      <c r="AE121"/>
    </row>
    <row r="122" spans="1:31" ht="15.75" x14ac:dyDescent="0.25">
      <c r="A122" s="67" t="s">
        <v>78</v>
      </c>
      <c r="B122" s="72"/>
      <c r="C122" s="72"/>
      <c r="D122" s="35">
        <v>0</v>
      </c>
      <c r="E122" s="69"/>
      <c r="F122" s="35">
        <v>1175</v>
      </c>
      <c r="G122" s="69"/>
      <c r="H122" s="35">
        <v>1198.5</v>
      </c>
      <c r="I122" s="69"/>
      <c r="J122" s="35">
        <v>1222.47</v>
      </c>
      <c r="K122" s="70"/>
      <c r="L122" s="35">
        <v>1246.9194</v>
      </c>
      <c r="M122" s="43"/>
      <c r="N122" s="35">
        <v>1271.857788</v>
      </c>
      <c r="O122"/>
      <c r="P122" s="44">
        <v>7.2488546056424167E-4</v>
      </c>
      <c r="Q122" s="44">
        <v>8.1512401287307747E-4</v>
      </c>
      <c r="R122" s="44">
        <v>7.6843513882216886E-4</v>
      </c>
      <c r="S122" s="44">
        <v>7.6476372589002746E-4</v>
      </c>
      <c r="T122" s="44">
        <v>7.662746143594927E-4</v>
      </c>
      <c r="U122"/>
      <c r="V122" s="90">
        <v>9.4</v>
      </c>
      <c r="W122" s="90">
        <v>8.2655172413793103</v>
      </c>
      <c r="X122" s="90">
        <v>7.4089090909090913</v>
      </c>
      <c r="Y122" s="90">
        <v>7.5570872727272729</v>
      </c>
      <c r="Z122" s="90">
        <v>7.708229018181818</v>
      </c>
      <c r="AA122"/>
      <c r="AB122"/>
      <c r="AC122"/>
      <c r="AD122"/>
      <c r="AE122"/>
    </row>
    <row r="123" spans="1:31" ht="15.75" x14ac:dyDescent="0.25">
      <c r="A123" s="67" t="s">
        <v>79</v>
      </c>
      <c r="B123" s="72"/>
      <c r="C123" s="72"/>
      <c r="D123" s="35">
        <v>0</v>
      </c>
      <c r="E123" s="69"/>
      <c r="F123" s="35">
        <v>39950</v>
      </c>
      <c r="G123" s="69"/>
      <c r="H123" s="35">
        <v>40749</v>
      </c>
      <c r="I123" s="69"/>
      <c r="J123" s="35">
        <v>41563.980000000003</v>
      </c>
      <c r="K123" s="70"/>
      <c r="L123" s="35">
        <v>42395.259599999998</v>
      </c>
      <c r="M123" s="43"/>
      <c r="N123" s="35">
        <v>43243.164791999996</v>
      </c>
      <c r="O123"/>
      <c r="P123" s="44">
        <v>2.4646105659184219E-2</v>
      </c>
      <c r="Q123" s="44">
        <v>2.7714216437684635E-2</v>
      </c>
      <c r="R123" s="44">
        <v>2.6126794719953744E-2</v>
      </c>
      <c r="S123" s="44">
        <v>2.6001966680260932E-2</v>
      </c>
      <c r="T123" s="44">
        <v>2.6053336888222749E-2</v>
      </c>
      <c r="U123"/>
      <c r="V123" s="90">
        <v>319.60000000000002</v>
      </c>
      <c r="W123" s="90">
        <v>281.02758620689656</v>
      </c>
      <c r="X123" s="90">
        <v>251.90290909090911</v>
      </c>
      <c r="Y123" s="90">
        <v>256.94096727272728</v>
      </c>
      <c r="Z123" s="90">
        <v>262.0797866181818</v>
      </c>
      <c r="AA123"/>
      <c r="AB123"/>
      <c r="AC123"/>
      <c r="AD123"/>
      <c r="AE123"/>
    </row>
    <row r="124" spans="1:31" ht="15.75" x14ac:dyDescent="0.25">
      <c r="A124" s="67" t="s">
        <v>80</v>
      </c>
      <c r="B124" s="72"/>
      <c r="C124" s="72"/>
      <c r="D124" s="35">
        <v>0</v>
      </c>
      <c r="E124" s="69"/>
      <c r="F124" s="35">
        <v>35250</v>
      </c>
      <c r="G124" s="69"/>
      <c r="H124" s="35">
        <v>35955</v>
      </c>
      <c r="I124" s="69"/>
      <c r="J124" s="35">
        <v>36674.1</v>
      </c>
      <c r="K124" s="70"/>
      <c r="L124" s="35">
        <v>37407.581999999995</v>
      </c>
      <c r="M124" s="43"/>
      <c r="N124" s="35">
        <v>38155.733639999999</v>
      </c>
      <c r="O124"/>
      <c r="P124" s="44">
        <v>2.1746563816927252E-2</v>
      </c>
      <c r="Q124" s="44">
        <v>2.4453720386192326E-2</v>
      </c>
      <c r="R124" s="44">
        <v>2.3053054164665066E-2</v>
      </c>
      <c r="S124" s="44">
        <v>2.2942911776700822E-2</v>
      </c>
      <c r="T124" s="44">
        <v>2.298823843078478E-2</v>
      </c>
      <c r="U124"/>
      <c r="V124" s="90">
        <v>282</v>
      </c>
      <c r="W124" s="90">
        <v>247.9655172413793</v>
      </c>
      <c r="X124" s="90">
        <v>222.26727272727271</v>
      </c>
      <c r="Y124" s="90">
        <v>226.71261818181816</v>
      </c>
      <c r="Z124" s="90">
        <v>231.24687054545453</v>
      </c>
      <c r="AA124"/>
      <c r="AB124"/>
      <c r="AC124"/>
      <c r="AD124"/>
      <c r="AE124"/>
    </row>
    <row r="125" spans="1:31" ht="15.75" x14ac:dyDescent="0.25">
      <c r="A125" s="67" t="s">
        <v>81</v>
      </c>
      <c r="B125" s="72"/>
      <c r="C125" s="72"/>
      <c r="D125" s="35">
        <v>0</v>
      </c>
      <c r="E125" s="69"/>
      <c r="F125" s="35">
        <v>9400</v>
      </c>
      <c r="G125" s="69"/>
      <c r="H125" s="35">
        <v>9588</v>
      </c>
      <c r="I125" s="69"/>
      <c r="J125" s="35">
        <v>9779.76</v>
      </c>
      <c r="K125" s="70"/>
      <c r="L125" s="35">
        <v>9975.3552</v>
      </c>
      <c r="M125" s="43"/>
      <c r="N125" s="35">
        <v>10174.862304</v>
      </c>
      <c r="O125"/>
      <c r="P125" s="44">
        <v>5.7990836845139334E-3</v>
      </c>
      <c r="Q125" s="44">
        <v>6.5209921029846197E-3</v>
      </c>
      <c r="R125" s="44">
        <v>6.1474811105773509E-3</v>
      </c>
      <c r="S125" s="44">
        <v>6.1181098071202197E-3</v>
      </c>
      <c r="T125" s="44">
        <v>6.1301969148759416E-3</v>
      </c>
      <c r="U125"/>
      <c r="V125" s="90">
        <v>75.2</v>
      </c>
      <c r="W125" s="90">
        <v>66.124137931034483</v>
      </c>
      <c r="X125" s="90">
        <v>59.271272727272731</v>
      </c>
      <c r="Y125" s="90">
        <v>60.456698181818183</v>
      </c>
      <c r="Z125" s="90">
        <v>61.665832145454544</v>
      </c>
      <c r="AA125"/>
      <c r="AB125"/>
      <c r="AC125"/>
      <c r="AD125"/>
      <c r="AE125"/>
    </row>
    <row r="126" spans="1:31" ht="15.75" x14ac:dyDescent="0.25">
      <c r="A126" s="67" t="s">
        <v>82</v>
      </c>
      <c r="B126" s="72"/>
      <c r="C126" s="72"/>
      <c r="D126" s="35">
        <v>0</v>
      </c>
      <c r="E126" s="69"/>
      <c r="F126" s="35">
        <v>15275</v>
      </c>
      <c r="G126" s="69"/>
      <c r="H126" s="35">
        <v>15580.5</v>
      </c>
      <c r="I126" s="69"/>
      <c r="J126" s="35">
        <v>15892.11</v>
      </c>
      <c r="K126" s="70"/>
      <c r="L126" s="35">
        <v>16209.9522</v>
      </c>
      <c r="M126" s="43"/>
      <c r="N126" s="35">
        <v>16534.151244000001</v>
      </c>
      <c r="O126"/>
      <c r="P126" s="44">
        <v>9.423510987335142E-3</v>
      </c>
      <c r="Q126" s="44">
        <v>1.0596612167350007E-2</v>
      </c>
      <c r="R126" s="44">
        <v>9.9896568046881958E-3</v>
      </c>
      <c r="S126" s="44">
        <v>9.9419284365703572E-3</v>
      </c>
      <c r="T126" s="44">
        <v>9.9615699866734044E-3</v>
      </c>
      <c r="U126"/>
      <c r="V126" s="90">
        <v>122.2</v>
      </c>
      <c r="W126" s="90">
        <v>107.45172413793104</v>
      </c>
      <c r="X126" s="90">
        <v>96.315818181818187</v>
      </c>
      <c r="Y126" s="90">
        <v>98.242134545454547</v>
      </c>
      <c r="Z126" s="90">
        <v>100.20697723636364</v>
      </c>
      <c r="AA126"/>
      <c r="AB126"/>
      <c r="AC126"/>
      <c r="AD126"/>
      <c r="AE126"/>
    </row>
    <row r="127" spans="1:31" ht="15.75" x14ac:dyDescent="0.25">
      <c r="A127" s="67" t="s">
        <v>83</v>
      </c>
      <c r="B127" s="98"/>
      <c r="C127" s="98"/>
      <c r="D127" s="35">
        <v>0</v>
      </c>
      <c r="E127" s="69"/>
      <c r="F127" s="35">
        <v>0</v>
      </c>
      <c r="G127" s="69"/>
      <c r="H127" s="35">
        <v>0</v>
      </c>
      <c r="I127" s="69"/>
      <c r="J127" s="35">
        <v>0</v>
      </c>
      <c r="K127" s="70"/>
      <c r="L127" s="35">
        <v>0</v>
      </c>
      <c r="M127" s="43"/>
      <c r="N127" s="35">
        <v>0</v>
      </c>
      <c r="O127"/>
      <c r="P127" s="44">
        <v>0</v>
      </c>
      <c r="Q127" s="44">
        <v>0</v>
      </c>
      <c r="R127" s="44">
        <v>0</v>
      </c>
      <c r="S127" s="44">
        <v>0</v>
      </c>
      <c r="T127" s="44">
        <v>0</v>
      </c>
      <c r="U127"/>
      <c r="V127" s="90">
        <v>0</v>
      </c>
      <c r="W127" s="90">
        <v>0</v>
      </c>
      <c r="X127" s="90">
        <v>0</v>
      </c>
      <c r="Y127" s="90">
        <v>0</v>
      </c>
      <c r="Z127" s="90">
        <v>0</v>
      </c>
      <c r="AA127"/>
      <c r="AB127"/>
      <c r="AC127"/>
      <c r="AD127"/>
      <c r="AE127"/>
    </row>
    <row r="128" spans="1:31" ht="15.75" x14ac:dyDescent="0.25">
      <c r="A128" s="67" t="s">
        <v>84</v>
      </c>
      <c r="B128" s="98"/>
      <c r="C128" s="98"/>
      <c r="D128" s="35">
        <v>0</v>
      </c>
      <c r="E128" s="69"/>
      <c r="F128" s="35">
        <v>19293.065170682294</v>
      </c>
      <c r="G128" s="69"/>
      <c r="H128" s="35">
        <v>19293.065170682294</v>
      </c>
      <c r="I128" s="69"/>
      <c r="J128" s="35">
        <v>19293.065170682294</v>
      </c>
      <c r="K128" s="70"/>
      <c r="L128" s="35">
        <v>19293.065170682294</v>
      </c>
      <c r="M128" s="43"/>
      <c r="N128" s="35">
        <v>19293.065170682294</v>
      </c>
      <c r="O128"/>
      <c r="P128" s="44">
        <v>1.1902351005911459E-2</v>
      </c>
      <c r="Q128" s="44">
        <v>1.312160258869283E-2</v>
      </c>
      <c r="R128" s="44">
        <v>1.2127470786799184E-2</v>
      </c>
      <c r="S128" s="44">
        <v>1.1832870996930603E-2</v>
      </c>
      <c r="T128" s="44">
        <v>1.1623772887945813E-2</v>
      </c>
      <c r="U128"/>
      <c r="V128" s="90">
        <v>154.34452136545835</v>
      </c>
      <c r="W128" s="90">
        <v>133.05562186677443</v>
      </c>
      <c r="X128" s="90">
        <v>116.92766770110481</v>
      </c>
      <c r="Y128" s="90">
        <v>116.92766770110481</v>
      </c>
      <c r="Z128" s="90">
        <v>116.92766770110481</v>
      </c>
      <c r="AA128"/>
      <c r="AB128"/>
      <c r="AC128"/>
      <c r="AD128"/>
      <c r="AE128"/>
    </row>
    <row r="129" spans="1:31" ht="15.75" x14ac:dyDescent="0.25">
      <c r="A129" s="67">
        <v>0</v>
      </c>
      <c r="B129" s="98"/>
      <c r="C129" s="98"/>
      <c r="D129" s="35">
        <v>0</v>
      </c>
      <c r="E129" s="69"/>
      <c r="F129" s="35">
        <v>0</v>
      </c>
      <c r="G129" s="69"/>
      <c r="H129" s="35">
        <v>0</v>
      </c>
      <c r="I129" s="69"/>
      <c r="J129" s="35">
        <v>0</v>
      </c>
      <c r="K129" s="70"/>
      <c r="L129" s="35">
        <v>0</v>
      </c>
      <c r="M129" s="43"/>
      <c r="N129" s="35">
        <v>0</v>
      </c>
      <c r="O129"/>
      <c r="P129" s="44">
        <v>0</v>
      </c>
      <c r="Q129" s="44">
        <v>0</v>
      </c>
      <c r="R129" s="44">
        <v>0</v>
      </c>
      <c r="S129" s="44">
        <v>0</v>
      </c>
      <c r="T129" s="44">
        <v>0</v>
      </c>
      <c r="U129"/>
      <c r="V129" s="90">
        <v>0</v>
      </c>
      <c r="W129" s="90">
        <v>0</v>
      </c>
      <c r="X129" s="90">
        <v>0</v>
      </c>
      <c r="Y129" s="90">
        <v>0</v>
      </c>
      <c r="Z129" s="90">
        <v>0</v>
      </c>
      <c r="AA129"/>
      <c r="AB129"/>
      <c r="AC129"/>
      <c r="AD129"/>
      <c r="AE129"/>
    </row>
    <row r="130" spans="1:31" ht="15.75" x14ac:dyDescent="0.25">
      <c r="A130" s="67">
        <v>0</v>
      </c>
      <c r="B130" s="98"/>
      <c r="C130" s="98"/>
      <c r="D130" s="35">
        <v>0</v>
      </c>
      <c r="E130" s="69"/>
      <c r="F130" s="35">
        <v>0</v>
      </c>
      <c r="G130" s="69"/>
      <c r="H130" s="35">
        <v>0</v>
      </c>
      <c r="I130" s="69"/>
      <c r="J130" s="35">
        <v>0</v>
      </c>
      <c r="K130" s="70"/>
      <c r="L130" s="35">
        <v>0</v>
      </c>
      <c r="M130" s="43"/>
      <c r="N130" s="35">
        <v>0</v>
      </c>
      <c r="O130"/>
      <c r="P130" s="44">
        <v>0</v>
      </c>
      <c r="Q130" s="44">
        <v>0</v>
      </c>
      <c r="R130" s="44">
        <v>0</v>
      </c>
      <c r="S130" s="44">
        <v>0</v>
      </c>
      <c r="T130" s="44">
        <v>0</v>
      </c>
      <c r="U130"/>
      <c r="V130" s="90">
        <v>0</v>
      </c>
      <c r="W130" s="90">
        <v>0</v>
      </c>
      <c r="X130" s="90">
        <v>0</v>
      </c>
      <c r="Y130" s="90">
        <v>0</v>
      </c>
      <c r="Z130" s="90">
        <v>0</v>
      </c>
      <c r="AA130"/>
      <c r="AB130"/>
      <c r="AC130"/>
      <c r="AD130"/>
      <c r="AE130"/>
    </row>
    <row r="131" spans="1:31" ht="15.75" x14ac:dyDescent="0.25">
      <c r="A131" s="67">
        <v>0</v>
      </c>
      <c r="B131" s="98"/>
      <c r="C131" s="98"/>
      <c r="D131" s="35">
        <v>0</v>
      </c>
      <c r="E131" s="69"/>
      <c r="F131" s="35">
        <v>0</v>
      </c>
      <c r="G131" s="69"/>
      <c r="H131" s="35">
        <v>0</v>
      </c>
      <c r="I131" s="69"/>
      <c r="J131" s="35">
        <v>0</v>
      </c>
      <c r="K131" s="70"/>
      <c r="L131" s="35">
        <v>0</v>
      </c>
      <c r="M131" s="43"/>
      <c r="N131" s="35">
        <v>0</v>
      </c>
      <c r="O131"/>
      <c r="P131" s="44">
        <v>0</v>
      </c>
      <c r="Q131" s="44">
        <v>0</v>
      </c>
      <c r="R131" s="44">
        <v>0</v>
      </c>
      <c r="S131" s="44">
        <v>0</v>
      </c>
      <c r="T131" s="44">
        <v>0</v>
      </c>
      <c r="U131"/>
      <c r="V131" s="90">
        <v>0</v>
      </c>
      <c r="W131" s="90">
        <v>0</v>
      </c>
      <c r="X131" s="90">
        <v>0</v>
      </c>
      <c r="Y131" s="90">
        <v>0</v>
      </c>
      <c r="Z131" s="90">
        <v>0</v>
      </c>
      <c r="AA131"/>
      <c r="AB131"/>
      <c r="AC131"/>
      <c r="AD131"/>
      <c r="AE131"/>
    </row>
    <row r="132" spans="1:31" ht="15.75" x14ac:dyDescent="0.25">
      <c r="A132" s="67">
        <v>0</v>
      </c>
      <c r="B132" s="98"/>
      <c r="C132" s="98"/>
      <c r="D132" s="35">
        <v>0</v>
      </c>
      <c r="E132" s="69"/>
      <c r="F132" s="35">
        <v>0</v>
      </c>
      <c r="G132" s="69"/>
      <c r="H132" s="35">
        <v>0</v>
      </c>
      <c r="I132" s="69"/>
      <c r="J132" s="35">
        <v>0</v>
      </c>
      <c r="K132" s="70"/>
      <c r="L132" s="35">
        <v>0</v>
      </c>
      <c r="M132" s="43"/>
      <c r="N132" s="35">
        <v>0</v>
      </c>
      <c r="O132"/>
      <c r="P132" s="44">
        <v>0</v>
      </c>
      <c r="Q132" s="44">
        <v>0</v>
      </c>
      <c r="R132" s="44">
        <v>0</v>
      </c>
      <c r="S132" s="44">
        <v>0</v>
      </c>
      <c r="T132" s="44">
        <v>0</v>
      </c>
      <c r="U132"/>
      <c r="V132" s="90">
        <v>0</v>
      </c>
      <c r="W132" s="90">
        <v>0</v>
      </c>
      <c r="X132" s="90">
        <v>0</v>
      </c>
      <c r="Y132" s="90">
        <v>0</v>
      </c>
      <c r="Z132" s="90">
        <v>0</v>
      </c>
      <c r="AA132"/>
      <c r="AB132"/>
      <c r="AC132"/>
      <c r="AD132"/>
      <c r="AE132"/>
    </row>
    <row r="133" spans="1:31" ht="15.75" x14ac:dyDescent="0.25">
      <c r="A133" s="67">
        <v>0</v>
      </c>
      <c r="B133" s="98"/>
      <c r="C133" s="98"/>
      <c r="D133" s="35">
        <v>0</v>
      </c>
      <c r="E133" s="69"/>
      <c r="F133" s="35">
        <v>0</v>
      </c>
      <c r="G133" s="69"/>
      <c r="H133" s="35">
        <v>0</v>
      </c>
      <c r="I133" s="69"/>
      <c r="J133" s="35">
        <v>0</v>
      </c>
      <c r="K133" s="70"/>
      <c r="L133" s="35">
        <v>0</v>
      </c>
      <c r="M133" s="43"/>
      <c r="N133" s="35">
        <v>0</v>
      </c>
      <c r="O133"/>
      <c r="P133" s="44">
        <v>0</v>
      </c>
      <c r="Q133" s="44">
        <v>0</v>
      </c>
      <c r="R133" s="44">
        <v>0</v>
      </c>
      <c r="S133" s="44">
        <v>0</v>
      </c>
      <c r="T133" s="44">
        <v>0</v>
      </c>
      <c r="U133"/>
      <c r="V133" s="90">
        <v>0</v>
      </c>
      <c r="W133" s="90">
        <v>0</v>
      </c>
      <c r="X133" s="90">
        <v>0</v>
      </c>
      <c r="Y133" s="90">
        <v>0</v>
      </c>
      <c r="Z133" s="90">
        <v>0</v>
      </c>
      <c r="AA133"/>
      <c r="AB133"/>
      <c r="AC133"/>
      <c r="AD133"/>
      <c r="AE133"/>
    </row>
    <row r="134" spans="1:31" ht="15.75" x14ac:dyDescent="0.25">
      <c r="A134" s="67">
        <v>0</v>
      </c>
      <c r="B134" s="98"/>
      <c r="C134" s="98"/>
      <c r="D134" s="35">
        <v>0</v>
      </c>
      <c r="E134" s="69"/>
      <c r="F134" s="35">
        <v>0</v>
      </c>
      <c r="G134" s="69"/>
      <c r="H134" s="35">
        <v>0</v>
      </c>
      <c r="I134" s="69"/>
      <c r="J134" s="35">
        <v>0</v>
      </c>
      <c r="K134" s="70"/>
      <c r="L134" s="35">
        <v>0</v>
      </c>
      <c r="M134" s="43"/>
      <c r="N134" s="35">
        <v>0</v>
      </c>
      <c r="O134"/>
      <c r="P134" s="44">
        <v>0</v>
      </c>
      <c r="Q134" s="44">
        <v>0</v>
      </c>
      <c r="R134" s="44">
        <v>0</v>
      </c>
      <c r="S134" s="44">
        <v>0</v>
      </c>
      <c r="T134" s="44">
        <v>0</v>
      </c>
      <c r="U134"/>
      <c r="V134" s="90">
        <v>0</v>
      </c>
      <c r="W134" s="90">
        <v>0</v>
      </c>
      <c r="X134" s="90">
        <v>0</v>
      </c>
      <c r="Y134" s="90">
        <v>0</v>
      </c>
      <c r="Z134" s="90">
        <v>0</v>
      </c>
      <c r="AA134"/>
      <c r="AB134"/>
      <c r="AC134"/>
      <c r="AD134"/>
      <c r="AE134"/>
    </row>
    <row r="135" spans="1:31" ht="15.75" x14ac:dyDescent="0.25">
      <c r="A135" s="67">
        <v>0</v>
      </c>
      <c r="B135" s="98"/>
      <c r="C135" s="98"/>
      <c r="D135" s="35">
        <v>0</v>
      </c>
      <c r="E135" s="69"/>
      <c r="F135" s="35">
        <v>0</v>
      </c>
      <c r="G135" s="69"/>
      <c r="H135" s="35">
        <v>0</v>
      </c>
      <c r="I135" s="69"/>
      <c r="J135" s="35">
        <v>0</v>
      </c>
      <c r="K135" s="70"/>
      <c r="L135" s="35">
        <v>0</v>
      </c>
      <c r="M135" s="43"/>
      <c r="N135" s="35">
        <v>0</v>
      </c>
      <c r="O135"/>
      <c r="P135" s="44">
        <v>0</v>
      </c>
      <c r="Q135" s="44">
        <v>0</v>
      </c>
      <c r="R135" s="44">
        <v>0</v>
      </c>
      <c r="S135" s="44">
        <v>0</v>
      </c>
      <c r="T135" s="44">
        <v>0</v>
      </c>
      <c r="U135"/>
      <c r="V135" s="90">
        <v>0</v>
      </c>
      <c r="W135" s="90">
        <v>0</v>
      </c>
      <c r="X135" s="90">
        <v>0</v>
      </c>
      <c r="Y135" s="90">
        <v>0</v>
      </c>
      <c r="Z135" s="90">
        <v>0</v>
      </c>
      <c r="AA135"/>
      <c r="AB135"/>
      <c r="AC135"/>
      <c r="AD135"/>
      <c r="AE135"/>
    </row>
    <row r="136" spans="1:31" ht="15.75" x14ac:dyDescent="0.25">
      <c r="A136" s="67">
        <v>0</v>
      </c>
      <c r="B136" s="98"/>
      <c r="C136" s="98"/>
      <c r="D136" s="35">
        <v>0</v>
      </c>
      <c r="E136" s="69"/>
      <c r="F136" s="35">
        <v>0</v>
      </c>
      <c r="G136" s="69"/>
      <c r="H136" s="35">
        <v>0</v>
      </c>
      <c r="I136" s="69"/>
      <c r="J136" s="35">
        <v>0</v>
      </c>
      <c r="K136" s="70"/>
      <c r="L136" s="35">
        <v>0</v>
      </c>
      <c r="M136" s="43"/>
      <c r="N136" s="35">
        <v>0</v>
      </c>
      <c r="O136"/>
      <c r="P136" s="44">
        <v>0</v>
      </c>
      <c r="Q136" s="44">
        <v>0</v>
      </c>
      <c r="R136" s="44">
        <v>0</v>
      </c>
      <c r="S136" s="44">
        <v>0</v>
      </c>
      <c r="T136" s="44">
        <v>0</v>
      </c>
      <c r="U136"/>
      <c r="V136" s="90">
        <v>0</v>
      </c>
      <c r="W136" s="90">
        <v>0</v>
      </c>
      <c r="X136" s="90">
        <v>0</v>
      </c>
      <c r="Y136" s="90">
        <v>0</v>
      </c>
      <c r="Z136" s="90">
        <v>0</v>
      </c>
      <c r="AA136"/>
      <c r="AB136"/>
      <c r="AC136"/>
      <c r="AD136"/>
      <c r="AE136"/>
    </row>
    <row r="137" spans="1:31" ht="16.5" thickBot="1" x14ac:dyDescent="0.3">
      <c r="A137" s="102"/>
      <c r="B137" s="98"/>
      <c r="C137" s="98"/>
      <c r="D137" s="93"/>
      <c r="E137" s="69"/>
      <c r="F137" s="93"/>
      <c r="G137" s="69"/>
      <c r="H137" s="93"/>
      <c r="I137" s="69"/>
      <c r="J137" s="93"/>
      <c r="K137" s="70"/>
      <c r="L137" s="94"/>
      <c r="M137" s="43"/>
      <c r="N137" s="94"/>
      <c r="O137"/>
      <c r="P137" s="53"/>
      <c r="Q137" s="53"/>
      <c r="R137" s="53"/>
      <c r="S137" s="53"/>
      <c r="T137" s="53"/>
      <c r="U137"/>
      <c r="V137" s="37"/>
      <c r="W137" s="37"/>
      <c r="X137" s="37"/>
      <c r="Y137" s="37"/>
      <c r="Z137" s="37"/>
      <c r="AA137"/>
      <c r="AB137"/>
      <c r="AC137"/>
      <c r="AD137"/>
      <c r="AE137"/>
    </row>
    <row r="138" spans="1:31" ht="16.5" thickBot="1" x14ac:dyDescent="0.3">
      <c r="A138" s="95" t="s">
        <v>85</v>
      </c>
      <c r="B138" s="98"/>
      <c r="C138" s="98"/>
      <c r="D138" s="76">
        <v>0</v>
      </c>
      <c r="E138" s="77"/>
      <c r="F138" s="76">
        <v>378843.06517068227</v>
      </c>
      <c r="G138" s="77"/>
      <c r="H138" s="76">
        <v>382274.06517068227</v>
      </c>
      <c r="I138" s="77"/>
      <c r="J138" s="76">
        <v>385773.68517068221</v>
      </c>
      <c r="K138" s="78"/>
      <c r="L138" s="76">
        <v>389343.29757068225</v>
      </c>
      <c r="M138" s="58"/>
      <c r="N138" s="76">
        <v>392984.30221868225</v>
      </c>
      <c r="O138"/>
      <c r="P138" s="96">
        <v>0.23371730193856941</v>
      </c>
      <c r="Q138" s="96">
        <v>0.25999229872276253</v>
      </c>
      <c r="R138" s="96">
        <v>0.24249433958957922</v>
      </c>
      <c r="S138" s="96">
        <v>0.23879300530608844</v>
      </c>
      <c r="T138" s="96">
        <v>0.23676695419343147</v>
      </c>
      <c r="U138"/>
      <c r="V138" s="97">
        <v>3030.7445213654578</v>
      </c>
      <c r="W138" s="97">
        <v>2636.3728632460852</v>
      </c>
      <c r="X138" s="97">
        <v>2338.0223343677717</v>
      </c>
      <c r="Y138" s="97">
        <v>2359.6563489132263</v>
      </c>
      <c r="Z138" s="97">
        <v>2381.72304374959</v>
      </c>
      <c r="AA138"/>
      <c r="AB138"/>
      <c r="AC138"/>
      <c r="AD138"/>
      <c r="AE138"/>
    </row>
    <row r="139" spans="1:31" ht="16.5" thickBot="1" x14ac:dyDescent="0.3">
      <c r="A139" s="103"/>
      <c r="B139" s="68"/>
      <c r="C139" s="68"/>
      <c r="D139" s="93"/>
      <c r="E139" s="104"/>
      <c r="F139" s="93"/>
      <c r="G139" s="104"/>
      <c r="H139" s="93"/>
      <c r="I139" s="104"/>
      <c r="J139" s="93"/>
      <c r="K139" s="105"/>
      <c r="L139" s="94"/>
      <c r="M139" s="106"/>
      <c r="N139" s="94"/>
      <c r="O139"/>
      <c r="P139" s="53"/>
      <c r="Q139" s="53"/>
      <c r="R139" s="53"/>
      <c r="S139" s="53"/>
      <c r="T139" s="53"/>
      <c r="U139"/>
      <c r="V139" s="37"/>
      <c r="W139" s="37"/>
      <c r="X139" s="37"/>
      <c r="Y139" s="37"/>
      <c r="Z139" s="37"/>
      <c r="AA139"/>
      <c r="AB139"/>
      <c r="AC139"/>
      <c r="AD139"/>
      <c r="AE139"/>
    </row>
    <row r="140" spans="1:31" ht="16.5" thickBot="1" x14ac:dyDescent="0.3">
      <c r="A140" s="107" t="s">
        <v>86</v>
      </c>
      <c r="B140" s="108"/>
      <c r="C140" s="108"/>
      <c r="D140" s="35">
        <v>0</v>
      </c>
      <c r="E140" s="77"/>
      <c r="F140" s="35">
        <v>0</v>
      </c>
      <c r="G140" s="69"/>
      <c r="H140" s="35">
        <v>0</v>
      </c>
      <c r="I140" s="69"/>
      <c r="J140" s="35">
        <v>0</v>
      </c>
      <c r="K140" s="70"/>
      <c r="L140" s="35">
        <v>0</v>
      </c>
      <c r="M140" s="43"/>
      <c r="N140" s="35">
        <v>0</v>
      </c>
      <c r="O140"/>
      <c r="P140" s="60">
        <v>0</v>
      </c>
      <c r="Q140" s="60">
        <v>0</v>
      </c>
      <c r="R140" s="60">
        <v>0</v>
      </c>
      <c r="S140" s="60">
        <v>0</v>
      </c>
      <c r="T140" s="60">
        <v>0</v>
      </c>
      <c r="U140"/>
      <c r="V140" s="79">
        <v>0</v>
      </c>
      <c r="W140" s="79">
        <v>0</v>
      </c>
      <c r="X140" s="79">
        <v>0</v>
      </c>
      <c r="Y140" s="79">
        <v>0</v>
      </c>
      <c r="Z140" s="79">
        <v>0</v>
      </c>
      <c r="AA140"/>
      <c r="AB140"/>
      <c r="AC140"/>
      <c r="AD140"/>
      <c r="AE140"/>
    </row>
    <row r="141" spans="1:31" ht="18.75" customHeight="1" thickBot="1" x14ac:dyDescent="0.3">
      <c r="A141" s="103"/>
      <c r="B141" s="68"/>
      <c r="C141" s="68"/>
      <c r="D141" s="37"/>
      <c r="E141" s="37"/>
      <c r="F141" s="37"/>
      <c r="G141" s="37"/>
      <c r="H141" s="37"/>
      <c r="I141" s="37"/>
      <c r="J141" s="37"/>
      <c r="K141" s="38"/>
      <c r="L141" s="37"/>
      <c r="M141" s="38"/>
      <c r="N141" s="37"/>
      <c r="P141" s="53"/>
      <c r="Q141" s="53"/>
      <c r="R141" s="53"/>
      <c r="S141" s="53"/>
      <c r="T141" s="53"/>
      <c r="V141" s="37"/>
      <c r="W141" s="37"/>
      <c r="X141" s="37"/>
      <c r="Y141" s="37"/>
      <c r="Z141" s="37"/>
      <c r="AA141"/>
      <c r="AB141"/>
      <c r="AC141"/>
      <c r="AD141"/>
      <c r="AE141"/>
    </row>
    <row r="142" spans="1:31" ht="18.75" thickBot="1" x14ac:dyDescent="0.3">
      <c r="A142" s="64" t="s">
        <v>87</v>
      </c>
      <c r="B142" s="108"/>
      <c r="C142" s="108"/>
      <c r="D142" s="93"/>
      <c r="E142" s="104"/>
      <c r="F142" s="93"/>
      <c r="G142" s="104"/>
      <c r="H142" s="93"/>
      <c r="I142" s="104"/>
      <c r="J142" s="93"/>
      <c r="K142" s="105"/>
      <c r="L142" s="94"/>
      <c r="M142" s="106"/>
      <c r="N142" s="94"/>
      <c r="O142"/>
      <c r="P142" s="53"/>
      <c r="Q142" s="53"/>
      <c r="R142" s="53"/>
      <c r="S142" s="53"/>
      <c r="T142" s="53"/>
      <c r="U142"/>
      <c r="V142" s="37"/>
      <c r="W142" s="37"/>
      <c r="X142" s="37"/>
      <c r="Y142" s="37"/>
      <c r="Z142" s="37"/>
      <c r="AA142"/>
      <c r="AB142"/>
      <c r="AC142"/>
      <c r="AD142"/>
      <c r="AE142"/>
    </row>
    <row r="143" spans="1:31" ht="18.75" customHeight="1" x14ac:dyDescent="0.25">
      <c r="A143" s="67" t="s">
        <v>83</v>
      </c>
      <c r="B143" s="101"/>
      <c r="C143" s="101"/>
      <c r="D143" s="35">
        <v>0</v>
      </c>
      <c r="E143" s="69"/>
      <c r="F143" s="35">
        <v>8750</v>
      </c>
      <c r="G143" s="69"/>
      <c r="H143" s="35">
        <v>10150</v>
      </c>
      <c r="I143" s="69"/>
      <c r="J143" s="35">
        <v>11550</v>
      </c>
      <c r="K143" s="70"/>
      <c r="L143" s="35">
        <v>11550</v>
      </c>
      <c r="M143" s="43"/>
      <c r="N143" s="35">
        <v>11550</v>
      </c>
      <c r="O143"/>
      <c r="P143" s="44">
        <v>5.3980832169677577E-3</v>
      </c>
      <c r="Q143" s="44">
        <v>6.9032196334265642E-3</v>
      </c>
      <c r="R143" s="44">
        <v>7.260240213171734E-3</v>
      </c>
      <c r="S143" s="44">
        <v>7.0838748952256397E-3</v>
      </c>
      <c r="T143" s="44">
        <v>6.9586960738507817E-3</v>
      </c>
      <c r="U143"/>
      <c r="V143" s="90">
        <v>70</v>
      </c>
      <c r="W143" s="90">
        <v>70</v>
      </c>
      <c r="X143" s="90">
        <v>70</v>
      </c>
      <c r="Y143" s="90">
        <v>70</v>
      </c>
      <c r="Z143" s="90">
        <v>70</v>
      </c>
      <c r="AA143"/>
      <c r="AB143"/>
      <c r="AC143"/>
      <c r="AD143"/>
      <c r="AE143"/>
    </row>
    <row r="144" spans="1:31" ht="15.75" x14ac:dyDescent="0.25">
      <c r="A144" s="67" t="s">
        <v>88</v>
      </c>
      <c r="B144" s="72"/>
      <c r="C144" s="72"/>
      <c r="D144" s="35">
        <v>0</v>
      </c>
      <c r="E144" s="69"/>
      <c r="F144" s="35">
        <v>0</v>
      </c>
      <c r="G144" s="69"/>
      <c r="H144" s="35">
        <v>0</v>
      </c>
      <c r="I144" s="69"/>
      <c r="J144" s="35">
        <v>0</v>
      </c>
      <c r="K144" s="70"/>
      <c r="L144" s="35">
        <v>0</v>
      </c>
      <c r="M144" s="43"/>
      <c r="N144" s="35">
        <v>0</v>
      </c>
      <c r="O144"/>
      <c r="P144" s="44">
        <v>0</v>
      </c>
      <c r="Q144" s="44">
        <v>0</v>
      </c>
      <c r="R144" s="44">
        <v>0</v>
      </c>
      <c r="S144" s="44">
        <v>0</v>
      </c>
      <c r="T144" s="44">
        <v>0</v>
      </c>
      <c r="U144"/>
      <c r="V144" s="90">
        <v>0</v>
      </c>
      <c r="W144" s="90">
        <v>0</v>
      </c>
      <c r="X144" s="90">
        <v>0</v>
      </c>
      <c r="Y144" s="90">
        <v>0</v>
      </c>
      <c r="Z144" s="90">
        <v>0</v>
      </c>
      <c r="AA144"/>
      <c r="AB144"/>
      <c r="AC144"/>
      <c r="AD144"/>
      <c r="AE144"/>
    </row>
    <row r="145" spans="1:31" ht="15.75" x14ac:dyDescent="0.25">
      <c r="A145" s="67" t="s">
        <v>89</v>
      </c>
      <c r="B145" s="72"/>
      <c r="C145" s="72"/>
      <c r="D145" s="35">
        <v>0</v>
      </c>
      <c r="E145" s="69"/>
      <c r="F145" s="35">
        <v>0</v>
      </c>
      <c r="G145" s="69"/>
      <c r="H145" s="35">
        <v>0</v>
      </c>
      <c r="I145" s="69"/>
      <c r="J145" s="35">
        <v>0</v>
      </c>
      <c r="K145" s="70"/>
      <c r="L145" s="35">
        <v>0</v>
      </c>
      <c r="M145" s="43"/>
      <c r="N145" s="35">
        <v>0</v>
      </c>
      <c r="P145" s="44">
        <v>0</v>
      </c>
      <c r="Q145" s="44">
        <v>0</v>
      </c>
      <c r="R145" s="44">
        <v>0</v>
      </c>
      <c r="S145" s="44">
        <v>0</v>
      </c>
      <c r="T145" s="44">
        <v>0</v>
      </c>
      <c r="U145"/>
      <c r="V145" s="90">
        <v>0</v>
      </c>
      <c r="W145" s="90">
        <v>0</v>
      </c>
      <c r="X145" s="90">
        <v>0</v>
      </c>
      <c r="Y145" s="90">
        <v>0</v>
      </c>
      <c r="Z145" s="90">
        <v>0</v>
      </c>
      <c r="AA145"/>
      <c r="AB145"/>
      <c r="AC145"/>
      <c r="AD145"/>
      <c r="AE145"/>
    </row>
    <row r="146" spans="1:31" ht="15.75" x14ac:dyDescent="0.25">
      <c r="A146" s="67" t="s">
        <v>90</v>
      </c>
      <c r="B146" s="72"/>
      <c r="C146" s="72"/>
      <c r="D146" s="35">
        <v>0</v>
      </c>
      <c r="E146" s="69"/>
      <c r="F146" s="35">
        <v>250000</v>
      </c>
      <c r="G146" s="69"/>
      <c r="H146" s="35">
        <v>0</v>
      </c>
      <c r="I146" s="69"/>
      <c r="J146" s="35">
        <v>0</v>
      </c>
      <c r="K146" s="70"/>
      <c r="L146" s="35">
        <v>0</v>
      </c>
      <c r="M146" s="43"/>
      <c r="N146" s="35">
        <v>0</v>
      </c>
      <c r="P146" s="44">
        <v>0.15423094905622164</v>
      </c>
      <c r="Q146" s="44">
        <v>0</v>
      </c>
      <c r="R146" s="44">
        <v>0</v>
      </c>
      <c r="S146" s="44">
        <v>0</v>
      </c>
      <c r="T146" s="44">
        <v>0</v>
      </c>
      <c r="U146"/>
      <c r="V146" s="90">
        <v>2000</v>
      </c>
      <c r="W146" s="90">
        <v>0</v>
      </c>
      <c r="X146" s="90">
        <v>0</v>
      </c>
      <c r="Y146" s="90">
        <v>0</v>
      </c>
      <c r="Z146" s="90">
        <v>0</v>
      </c>
      <c r="AA146"/>
      <c r="AB146"/>
      <c r="AC146"/>
      <c r="AD146"/>
      <c r="AE146"/>
    </row>
    <row r="147" spans="1:31" ht="15.75" x14ac:dyDescent="0.25">
      <c r="A147" s="67" t="s">
        <v>91</v>
      </c>
      <c r="B147" s="72"/>
      <c r="C147" s="72"/>
      <c r="D147" s="35">
        <v>0</v>
      </c>
      <c r="E147" s="69"/>
      <c r="F147" s="35">
        <v>0</v>
      </c>
      <c r="G147" s="69"/>
      <c r="H147" s="35">
        <v>0</v>
      </c>
      <c r="I147" s="69"/>
      <c r="J147" s="35">
        <v>0</v>
      </c>
      <c r="K147" s="70"/>
      <c r="L147" s="35">
        <v>0</v>
      </c>
      <c r="M147" s="43"/>
      <c r="N147" s="35">
        <v>0</v>
      </c>
      <c r="P147" s="44">
        <v>0</v>
      </c>
      <c r="Q147" s="44">
        <v>0</v>
      </c>
      <c r="R147" s="44">
        <v>0</v>
      </c>
      <c r="S147" s="44">
        <v>0</v>
      </c>
      <c r="T147" s="44">
        <v>0</v>
      </c>
      <c r="U147"/>
      <c r="V147" s="90">
        <v>0</v>
      </c>
      <c r="W147" s="90">
        <v>0</v>
      </c>
      <c r="X147" s="90">
        <v>0</v>
      </c>
      <c r="Y147" s="90">
        <v>0</v>
      </c>
      <c r="Z147" s="90">
        <v>0</v>
      </c>
      <c r="AA147"/>
      <c r="AB147"/>
      <c r="AC147"/>
      <c r="AD147"/>
      <c r="AE147"/>
    </row>
    <row r="148" spans="1:31" ht="15.75" x14ac:dyDescent="0.25">
      <c r="A148" s="67" t="s">
        <v>92</v>
      </c>
      <c r="B148" s="72"/>
      <c r="C148" s="72"/>
      <c r="D148" s="35">
        <v>77902.90272156705</v>
      </c>
      <c r="E148" s="69"/>
      <c r="F148" s="35">
        <v>135197.35080940975</v>
      </c>
      <c r="G148" s="69"/>
      <c r="H148" s="35">
        <v>141782.79093491909</v>
      </c>
      <c r="I148" s="69"/>
      <c r="J148" s="35">
        <v>147517.13340089255</v>
      </c>
      <c r="K148" s="70"/>
      <c r="L148" s="35">
        <v>142990.83129529995</v>
      </c>
      <c r="M148" s="43"/>
      <c r="N148" s="35">
        <v>142314.87463826762</v>
      </c>
      <c r="P148" s="44">
        <v>8.3406462900888795E-2</v>
      </c>
      <c r="Q148" s="44">
        <v>9.6429334587581017E-2</v>
      </c>
      <c r="R148" s="44">
        <v>9.2728123294283926E-2</v>
      </c>
      <c r="S148" s="44">
        <v>8.7699494377508236E-2</v>
      </c>
      <c r="T148" s="44">
        <v>8.5742507307002516E-2</v>
      </c>
      <c r="U148"/>
      <c r="V148" s="90">
        <v>1081.578806475278</v>
      </c>
      <c r="W148" s="90">
        <v>977.81235127530408</v>
      </c>
      <c r="X148" s="90">
        <v>894.0432327326821</v>
      </c>
      <c r="Y148" s="90">
        <v>866.61109875939371</v>
      </c>
      <c r="Z148" s="90">
        <v>862.5143917470765</v>
      </c>
      <c r="AA148"/>
      <c r="AB148"/>
      <c r="AC148"/>
      <c r="AD148"/>
      <c r="AE148"/>
    </row>
    <row r="149" spans="1:31" ht="15.75" x14ac:dyDescent="0.25">
      <c r="A149" s="67">
        <v>0</v>
      </c>
      <c r="B149" s="72"/>
      <c r="C149" s="72"/>
      <c r="D149" s="35">
        <v>0</v>
      </c>
      <c r="E149" s="69"/>
      <c r="F149" s="35">
        <v>0</v>
      </c>
      <c r="G149" s="69"/>
      <c r="H149" s="35">
        <v>0</v>
      </c>
      <c r="I149" s="69"/>
      <c r="J149" s="35">
        <v>0</v>
      </c>
      <c r="K149" s="70"/>
      <c r="L149" s="35">
        <v>0</v>
      </c>
      <c r="M149" s="43"/>
      <c r="N149" s="35">
        <v>0</v>
      </c>
      <c r="P149" s="44">
        <v>0</v>
      </c>
      <c r="Q149" s="44">
        <v>0</v>
      </c>
      <c r="R149" s="44">
        <v>0</v>
      </c>
      <c r="S149" s="44">
        <v>0</v>
      </c>
      <c r="T149" s="44">
        <v>0</v>
      </c>
      <c r="U149"/>
      <c r="V149" s="90">
        <v>0</v>
      </c>
      <c r="W149" s="90">
        <v>0</v>
      </c>
      <c r="X149" s="90">
        <v>0</v>
      </c>
      <c r="Y149" s="90">
        <v>0</v>
      </c>
      <c r="Z149" s="90">
        <v>0</v>
      </c>
      <c r="AA149"/>
      <c r="AB149"/>
      <c r="AC149"/>
      <c r="AD149"/>
      <c r="AE149"/>
    </row>
    <row r="150" spans="1:31" ht="15.75" x14ac:dyDescent="0.25">
      <c r="A150" s="67">
        <v>0</v>
      </c>
      <c r="B150" s="72"/>
      <c r="C150" s="72"/>
      <c r="D150" s="35">
        <v>0</v>
      </c>
      <c r="E150" s="69"/>
      <c r="F150" s="35">
        <v>0</v>
      </c>
      <c r="G150" s="69"/>
      <c r="H150" s="35">
        <v>0</v>
      </c>
      <c r="I150" s="69"/>
      <c r="J150" s="35">
        <v>0</v>
      </c>
      <c r="K150" s="70"/>
      <c r="L150" s="35">
        <v>0</v>
      </c>
      <c r="M150" s="43"/>
      <c r="N150" s="35">
        <v>0</v>
      </c>
      <c r="P150" s="44">
        <v>0</v>
      </c>
      <c r="Q150" s="44">
        <v>0</v>
      </c>
      <c r="R150" s="44">
        <v>0</v>
      </c>
      <c r="S150" s="44">
        <v>0</v>
      </c>
      <c r="T150" s="44">
        <v>0</v>
      </c>
      <c r="U150"/>
      <c r="V150" s="90">
        <v>0</v>
      </c>
      <c r="W150" s="90">
        <v>0</v>
      </c>
      <c r="X150" s="90">
        <v>0</v>
      </c>
      <c r="Y150" s="90">
        <v>0</v>
      </c>
      <c r="Z150" s="90">
        <v>0</v>
      </c>
      <c r="AA150"/>
      <c r="AB150"/>
      <c r="AC150"/>
      <c r="AD150"/>
      <c r="AE150"/>
    </row>
    <row r="151" spans="1:31" ht="15.75" x14ac:dyDescent="0.25">
      <c r="A151" s="67">
        <v>0</v>
      </c>
      <c r="B151" s="72"/>
      <c r="C151" s="72"/>
      <c r="D151" s="35">
        <v>0</v>
      </c>
      <c r="E151" s="69"/>
      <c r="F151" s="35">
        <v>0</v>
      </c>
      <c r="G151" s="69"/>
      <c r="H151" s="35">
        <v>0</v>
      </c>
      <c r="I151" s="69"/>
      <c r="J151" s="35">
        <v>0</v>
      </c>
      <c r="K151" s="70"/>
      <c r="L151" s="35">
        <v>0</v>
      </c>
      <c r="M151" s="43"/>
      <c r="N151" s="35">
        <v>0</v>
      </c>
      <c r="P151" s="44">
        <v>0</v>
      </c>
      <c r="Q151" s="44">
        <v>0</v>
      </c>
      <c r="R151" s="44">
        <v>0</v>
      </c>
      <c r="S151" s="44">
        <v>0</v>
      </c>
      <c r="T151" s="44">
        <v>0</v>
      </c>
      <c r="U151"/>
      <c r="V151" s="90">
        <v>0</v>
      </c>
      <c r="W151" s="90">
        <v>0</v>
      </c>
      <c r="X151" s="90">
        <v>0</v>
      </c>
      <c r="Y151" s="90">
        <v>0</v>
      </c>
      <c r="Z151" s="90">
        <v>0</v>
      </c>
      <c r="AA151"/>
      <c r="AB151"/>
      <c r="AC151"/>
      <c r="AD151"/>
      <c r="AE151"/>
    </row>
    <row r="152" spans="1:31" ht="15.75" x14ac:dyDescent="0.25">
      <c r="A152" s="67">
        <v>0</v>
      </c>
      <c r="B152" s="72"/>
      <c r="C152" s="72"/>
      <c r="D152" s="35">
        <v>0</v>
      </c>
      <c r="E152" s="69"/>
      <c r="F152" s="35">
        <v>0</v>
      </c>
      <c r="G152" s="69"/>
      <c r="H152" s="35">
        <v>0</v>
      </c>
      <c r="I152" s="69"/>
      <c r="J152" s="35">
        <v>0</v>
      </c>
      <c r="K152" s="70"/>
      <c r="L152" s="35">
        <v>0</v>
      </c>
      <c r="M152" s="43"/>
      <c r="N152" s="35">
        <v>0</v>
      </c>
      <c r="P152" s="44">
        <v>0</v>
      </c>
      <c r="Q152" s="44">
        <v>0</v>
      </c>
      <c r="R152" s="44">
        <v>0</v>
      </c>
      <c r="S152" s="44">
        <v>0</v>
      </c>
      <c r="T152" s="44">
        <v>0</v>
      </c>
      <c r="U152"/>
      <c r="V152" s="90">
        <v>0</v>
      </c>
      <c r="W152" s="90">
        <v>0</v>
      </c>
      <c r="X152" s="90">
        <v>0</v>
      </c>
      <c r="Y152" s="90">
        <v>0</v>
      </c>
      <c r="Z152" s="90">
        <v>0</v>
      </c>
      <c r="AA152"/>
      <c r="AB152"/>
      <c r="AC152"/>
      <c r="AD152"/>
      <c r="AE152"/>
    </row>
    <row r="153" spans="1:31" ht="15.75" x14ac:dyDescent="0.25">
      <c r="A153" s="67">
        <v>0</v>
      </c>
      <c r="B153" s="72"/>
      <c r="C153" s="72"/>
      <c r="D153" s="35">
        <v>0</v>
      </c>
      <c r="E153" s="69"/>
      <c r="F153" s="35">
        <v>0</v>
      </c>
      <c r="G153" s="69"/>
      <c r="H153" s="35">
        <v>0</v>
      </c>
      <c r="I153" s="69"/>
      <c r="J153" s="35">
        <v>0</v>
      </c>
      <c r="K153" s="70"/>
      <c r="L153" s="35">
        <v>0</v>
      </c>
      <c r="M153" s="43"/>
      <c r="N153" s="35">
        <v>0</v>
      </c>
      <c r="P153" s="44">
        <v>0</v>
      </c>
      <c r="Q153" s="44">
        <v>0</v>
      </c>
      <c r="R153" s="44">
        <v>0</v>
      </c>
      <c r="S153" s="44">
        <v>0</v>
      </c>
      <c r="T153" s="44">
        <v>0</v>
      </c>
      <c r="U153"/>
      <c r="V153" s="90">
        <v>0</v>
      </c>
      <c r="W153" s="90">
        <v>0</v>
      </c>
      <c r="X153" s="90">
        <v>0</v>
      </c>
      <c r="Y153" s="90">
        <v>0</v>
      </c>
      <c r="Z153" s="90">
        <v>0</v>
      </c>
      <c r="AA153"/>
      <c r="AB153"/>
      <c r="AC153"/>
      <c r="AD153"/>
      <c r="AE153"/>
    </row>
    <row r="154" spans="1:31" ht="15.75" x14ac:dyDescent="0.25">
      <c r="A154" s="67">
        <v>0</v>
      </c>
      <c r="B154" s="98"/>
      <c r="C154" s="98"/>
      <c r="D154" s="35">
        <v>0</v>
      </c>
      <c r="E154" s="69"/>
      <c r="F154" s="35">
        <v>0</v>
      </c>
      <c r="G154" s="69"/>
      <c r="H154" s="35">
        <v>0</v>
      </c>
      <c r="I154" s="69"/>
      <c r="J154" s="35">
        <v>0</v>
      </c>
      <c r="K154" s="70"/>
      <c r="L154" s="35">
        <v>0</v>
      </c>
      <c r="M154" s="43"/>
      <c r="N154" s="35">
        <v>0</v>
      </c>
      <c r="P154" s="44">
        <v>0</v>
      </c>
      <c r="Q154" s="44">
        <v>0</v>
      </c>
      <c r="R154" s="44">
        <v>0</v>
      </c>
      <c r="S154" s="44">
        <v>0</v>
      </c>
      <c r="T154" s="44">
        <v>0</v>
      </c>
      <c r="U154"/>
      <c r="V154" s="90">
        <v>0</v>
      </c>
      <c r="W154" s="90">
        <v>0</v>
      </c>
      <c r="X154" s="90">
        <v>0</v>
      </c>
      <c r="Y154" s="90">
        <v>0</v>
      </c>
      <c r="Z154" s="90">
        <v>0</v>
      </c>
      <c r="AA154"/>
      <c r="AB154"/>
      <c r="AC154"/>
      <c r="AD154"/>
      <c r="AE154"/>
    </row>
    <row r="155" spans="1:31" ht="15.75" x14ac:dyDescent="0.25">
      <c r="A155" s="67">
        <v>0</v>
      </c>
      <c r="B155" s="98"/>
      <c r="C155" s="98"/>
      <c r="D155" s="35">
        <v>0</v>
      </c>
      <c r="E155" s="69"/>
      <c r="F155" s="35">
        <v>0</v>
      </c>
      <c r="G155" s="69"/>
      <c r="H155" s="35">
        <v>0</v>
      </c>
      <c r="I155" s="69"/>
      <c r="J155" s="35">
        <v>0</v>
      </c>
      <c r="K155" s="70"/>
      <c r="L155" s="35">
        <v>0</v>
      </c>
      <c r="M155" s="43"/>
      <c r="N155" s="35">
        <v>0</v>
      </c>
      <c r="P155" s="44">
        <v>0</v>
      </c>
      <c r="Q155" s="44">
        <v>0</v>
      </c>
      <c r="R155" s="44">
        <v>0</v>
      </c>
      <c r="S155" s="44">
        <v>0</v>
      </c>
      <c r="T155" s="44">
        <v>0</v>
      </c>
      <c r="U155"/>
      <c r="V155" s="90">
        <v>0</v>
      </c>
      <c r="W155" s="90">
        <v>0</v>
      </c>
      <c r="X155" s="90">
        <v>0</v>
      </c>
      <c r="Y155" s="90">
        <v>0</v>
      </c>
      <c r="Z155" s="90">
        <v>0</v>
      </c>
      <c r="AA155"/>
      <c r="AB155"/>
      <c r="AC155"/>
      <c r="AD155"/>
      <c r="AE155"/>
    </row>
    <row r="156" spans="1:31" ht="16.5" thickBot="1" x14ac:dyDescent="0.3">
      <c r="A156" s="74"/>
      <c r="B156" s="98"/>
      <c r="C156" s="98"/>
      <c r="D156" s="93"/>
      <c r="E156" s="69"/>
      <c r="F156" s="93"/>
      <c r="G156" s="69"/>
      <c r="H156" s="93"/>
      <c r="I156" s="69"/>
      <c r="J156" s="93"/>
      <c r="K156" s="70"/>
      <c r="L156" s="94"/>
      <c r="M156" s="43"/>
      <c r="N156" s="94"/>
      <c r="P156" s="53"/>
      <c r="Q156" s="53"/>
      <c r="R156" s="53"/>
      <c r="S156" s="53"/>
      <c r="T156" s="53"/>
      <c r="U156"/>
      <c r="V156" s="37"/>
      <c r="W156" s="37"/>
      <c r="X156" s="37"/>
      <c r="Y156" s="37"/>
      <c r="Z156" s="37"/>
      <c r="AA156"/>
      <c r="AB156"/>
      <c r="AC156"/>
      <c r="AD156"/>
      <c r="AE156"/>
    </row>
    <row r="157" spans="1:31" ht="16.5" thickBot="1" x14ac:dyDescent="0.3">
      <c r="A157" s="107" t="s">
        <v>93</v>
      </c>
      <c r="B157" s="72"/>
      <c r="C157" s="72"/>
      <c r="D157" s="76">
        <v>77902.90272156705</v>
      </c>
      <c r="E157" s="77"/>
      <c r="F157" s="76">
        <v>393947.35080940975</v>
      </c>
      <c r="G157" s="77"/>
      <c r="H157" s="76">
        <v>151932.79093491909</v>
      </c>
      <c r="I157" s="77"/>
      <c r="J157" s="76">
        <v>159067.13340089255</v>
      </c>
      <c r="K157" s="78"/>
      <c r="L157" s="76">
        <v>154540.83129529995</v>
      </c>
      <c r="M157" s="58"/>
      <c r="N157" s="76">
        <v>153864.87463826762</v>
      </c>
      <c r="O157" s="109"/>
      <c r="P157" s="96">
        <v>0.24303549517407819</v>
      </c>
      <c r="Q157" s="96">
        <v>0.10333255422100758</v>
      </c>
      <c r="R157" s="96">
        <v>9.9988363507455658E-2</v>
      </c>
      <c r="S157" s="96">
        <v>9.4783369272733869E-2</v>
      </c>
      <c r="T157" s="96">
        <v>9.2701203380853303E-2</v>
      </c>
      <c r="U157"/>
      <c r="V157" s="97">
        <v>3151.5788064752778</v>
      </c>
      <c r="W157" s="97">
        <v>1047.8123512753041</v>
      </c>
      <c r="X157" s="97">
        <v>964.0432327326821</v>
      </c>
      <c r="Y157" s="97">
        <v>936.61109875939371</v>
      </c>
      <c r="Z157" s="97">
        <v>932.5143917470765</v>
      </c>
      <c r="AA157"/>
      <c r="AB157"/>
      <c r="AC157"/>
      <c r="AD157"/>
      <c r="AE157"/>
    </row>
    <row r="158" spans="1:31" ht="16.5" thickBot="1" x14ac:dyDescent="0.3">
      <c r="A158" s="110"/>
      <c r="B158" s="68"/>
      <c r="C158" s="68"/>
      <c r="D158" s="37"/>
      <c r="E158" s="37"/>
      <c r="F158" s="37"/>
      <c r="G158" s="37"/>
      <c r="H158" s="37"/>
      <c r="I158" s="37"/>
      <c r="J158" s="37"/>
      <c r="K158" s="38"/>
      <c r="L158" s="37"/>
      <c r="M158" s="38"/>
      <c r="N158" s="37"/>
      <c r="P158" s="53"/>
      <c r="Q158" s="53"/>
      <c r="R158" s="53"/>
      <c r="S158" s="53"/>
      <c r="T158" s="53"/>
      <c r="V158" s="37"/>
      <c r="W158" s="37"/>
      <c r="X158" s="37"/>
      <c r="Y158" s="37"/>
      <c r="Z158" s="37"/>
      <c r="AA158"/>
      <c r="AB158"/>
      <c r="AC158"/>
      <c r="AD158"/>
      <c r="AE158"/>
    </row>
    <row r="159" spans="1:31" ht="16.5" thickBot="1" x14ac:dyDescent="0.3">
      <c r="A159" s="111" t="s">
        <v>94</v>
      </c>
      <c r="B159" s="112"/>
      <c r="C159" s="112"/>
      <c r="D159" s="76">
        <v>150542.90272156705</v>
      </c>
      <c r="E159" s="113"/>
      <c r="F159" s="76">
        <v>1620945.740980092</v>
      </c>
      <c r="G159" s="113"/>
      <c r="H159" s="76">
        <v>1470328.4176056015</v>
      </c>
      <c r="I159" s="113"/>
      <c r="J159" s="76">
        <v>1590856.4539015749</v>
      </c>
      <c r="K159" s="114"/>
      <c r="L159" s="76">
        <v>1630463.5769025821</v>
      </c>
      <c r="M159" s="115"/>
      <c r="N159" s="76">
        <v>1659793.7138542819</v>
      </c>
      <c r="P159" s="116">
        <v>1</v>
      </c>
      <c r="Q159" s="116">
        <v>1</v>
      </c>
      <c r="R159" s="116">
        <v>0.99999999999999989</v>
      </c>
      <c r="S159" s="116">
        <v>0.99999999999999989</v>
      </c>
      <c r="T159" s="116">
        <v>0.99999999999999989</v>
      </c>
      <c r="U159"/>
      <c r="V159" s="117">
        <v>12967.565927840737</v>
      </c>
      <c r="W159" s="117">
        <v>10140.195983486907</v>
      </c>
      <c r="X159" s="117">
        <v>9641.5542660701503</v>
      </c>
      <c r="Y159" s="117">
        <v>9881.5974357732248</v>
      </c>
      <c r="Z159" s="117">
        <v>10059.355841541103</v>
      </c>
      <c r="AA159"/>
      <c r="AB159"/>
      <c r="AC159"/>
      <c r="AD159"/>
      <c r="AE159"/>
    </row>
    <row r="160" spans="1:31" ht="16.5" thickBot="1" x14ac:dyDescent="0.3">
      <c r="A160" s="118"/>
      <c r="B160" s="119"/>
      <c r="C160" s="119"/>
      <c r="D160" s="37"/>
      <c r="E160" s="37"/>
      <c r="F160" s="37"/>
      <c r="G160" s="37"/>
      <c r="H160" s="37"/>
      <c r="I160" s="37"/>
      <c r="J160" s="37"/>
      <c r="K160" s="38"/>
      <c r="L160" s="37"/>
      <c r="M160" s="38"/>
      <c r="N160" s="37"/>
      <c r="AA160"/>
      <c r="AB160"/>
      <c r="AC160"/>
      <c r="AD160"/>
      <c r="AE160"/>
    </row>
    <row r="161" spans="1:31" ht="16.5" thickBot="1" x14ac:dyDescent="0.3">
      <c r="A161" s="120" t="s">
        <v>95</v>
      </c>
      <c r="B161" s="112"/>
      <c r="C161" s="112"/>
      <c r="D161" s="121">
        <v>9457.0972784329497</v>
      </c>
      <c r="E161" s="122"/>
      <c r="F161" s="121">
        <v>321662.36194375413</v>
      </c>
      <c r="G161" s="122"/>
      <c r="H161" s="121">
        <v>307623.47481979383</v>
      </c>
      <c r="I161" s="113"/>
      <c r="J161" s="121">
        <v>300870.87857649033</v>
      </c>
      <c r="K161" s="114"/>
      <c r="L161" s="121">
        <v>265034.39430504455</v>
      </c>
      <c r="M161" s="123"/>
      <c r="N161" s="121">
        <v>239550.30885749706</v>
      </c>
      <c r="P161" s="124"/>
      <c r="Q161" s="124"/>
      <c r="R161" s="124"/>
      <c r="S161" s="124"/>
      <c r="T161" s="124"/>
      <c r="U161"/>
      <c r="V161"/>
      <c r="W161"/>
      <c r="X161"/>
      <c r="Y161"/>
      <c r="Z161"/>
      <c r="AA161"/>
      <c r="AB161"/>
      <c r="AC161"/>
      <c r="AD161"/>
      <c r="AE161"/>
    </row>
    <row r="162" spans="1:31" ht="16.5" thickBot="1" x14ac:dyDescent="0.3">
      <c r="A162" s="125"/>
      <c r="B162" s="126"/>
      <c r="C162" s="127"/>
      <c r="D162" s="94"/>
      <c r="E162" s="94"/>
      <c r="F162" s="94"/>
      <c r="G162" s="94"/>
      <c r="H162" s="94"/>
      <c r="I162" s="94"/>
      <c r="J162" s="94"/>
      <c r="K162" s="128"/>
      <c r="L162" s="94"/>
      <c r="M162" s="106"/>
      <c r="N162" s="94"/>
      <c r="P162" s="124"/>
      <c r="Q162" s="124"/>
      <c r="R162" s="124"/>
      <c r="S162" s="124"/>
      <c r="T162" s="124"/>
      <c r="U162"/>
      <c r="V162" s="129"/>
      <c r="W162" s="129"/>
      <c r="X162" s="129"/>
      <c r="Y162" s="129"/>
      <c r="Z162" s="129"/>
      <c r="AA162"/>
      <c r="AB162"/>
      <c r="AC162"/>
      <c r="AD162"/>
      <c r="AE162"/>
    </row>
    <row r="163" spans="1:31" ht="16.5" thickBot="1" x14ac:dyDescent="0.3">
      <c r="A163" s="130" t="s">
        <v>96</v>
      </c>
      <c r="B163" s="131"/>
      <c r="C163" s="131"/>
      <c r="D163" s="59">
        <v>0</v>
      </c>
      <c r="E163" s="94"/>
      <c r="F163" s="132">
        <v>9457.0972784329497</v>
      </c>
      <c r="G163" s="133"/>
      <c r="H163" s="132">
        <v>331119.45922218706</v>
      </c>
      <c r="I163" s="133"/>
      <c r="J163" s="132">
        <v>638742.93404198089</v>
      </c>
      <c r="K163" s="134"/>
      <c r="L163" s="132">
        <v>939613.81261847122</v>
      </c>
      <c r="M163" s="134"/>
      <c r="N163" s="132">
        <v>1204648.2069235158</v>
      </c>
      <c r="P163" s="124"/>
      <c r="Q163" s="124"/>
      <c r="R163" s="124"/>
      <c r="S163" s="124"/>
      <c r="T163" s="124"/>
      <c r="U163"/>
      <c r="V163" s="129"/>
      <c r="W163" s="129"/>
      <c r="X163" s="129"/>
      <c r="Y163" s="129"/>
      <c r="Z163" s="129"/>
      <c r="AA163"/>
      <c r="AB163"/>
      <c r="AC163"/>
      <c r="AD163"/>
      <c r="AE163"/>
    </row>
    <row r="164" spans="1:31" ht="16.5" thickBot="1" x14ac:dyDescent="0.3">
      <c r="A164" s="135" t="s">
        <v>97</v>
      </c>
      <c r="B164" s="131"/>
      <c r="C164" s="131"/>
      <c r="D164" s="132">
        <v>9457.0972784329497</v>
      </c>
      <c r="E164" s="52"/>
      <c r="F164" s="132">
        <v>321662.36194375413</v>
      </c>
      <c r="G164" s="136"/>
      <c r="H164" s="132">
        <v>307623.47481979383</v>
      </c>
      <c r="I164" s="136"/>
      <c r="J164" s="132">
        <v>300870.87857649033</v>
      </c>
      <c r="K164" s="48"/>
      <c r="L164" s="132">
        <v>265034.39430504455</v>
      </c>
      <c r="M164" s="48"/>
      <c r="N164" s="132">
        <v>239550.30885749706</v>
      </c>
      <c r="O164"/>
      <c r="P164" s="124"/>
      <c r="Q164" s="124"/>
      <c r="R164" s="124"/>
      <c r="S164" s="124"/>
      <c r="T164" s="124"/>
      <c r="U164"/>
      <c r="V164"/>
      <c r="W164"/>
      <c r="X164"/>
      <c r="Y164"/>
      <c r="Z164"/>
      <c r="AA164"/>
      <c r="AB164"/>
      <c r="AC164"/>
      <c r="AD164"/>
      <c r="AE164"/>
    </row>
    <row r="165" spans="1:31" ht="16.5" thickBot="1" x14ac:dyDescent="0.3">
      <c r="A165" s="137" t="s">
        <v>98</v>
      </c>
      <c r="B165" s="138"/>
      <c r="C165" s="138"/>
      <c r="D165" s="132">
        <v>9457.0972784329497</v>
      </c>
      <c r="E165" s="138"/>
      <c r="F165" s="132">
        <v>331119.45922218706</v>
      </c>
      <c r="G165" s="139"/>
      <c r="H165" s="132">
        <v>638742.93404198089</v>
      </c>
      <c r="I165" s="139"/>
      <c r="J165" s="132">
        <v>939613.81261847122</v>
      </c>
      <c r="K165" s="140"/>
      <c r="L165" s="132">
        <v>1204648.2069235158</v>
      </c>
      <c r="M165" s="48"/>
      <c r="N165" s="132">
        <v>1444198.5157810128</v>
      </c>
      <c r="O165"/>
      <c r="P165" s="124"/>
      <c r="Q165" s="124"/>
      <c r="R165" s="124"/>
      <c r="S165" s="124"/>
      <c r="T165" s="124"/>
      <c r="U165"/>
      <c r="V165"/>
      <c r="W165"/>
      <c r="X165"/>
      <c r="Y165"/>
      <c r="Z165"/>
      <c r="AA165"/>
      <c r="AB165"/>
      <c r="AC165"/>
      <c r="AD165"/>
      <c r="AE165"/>
    </row>
    <row r="166" spans="1:31" ht="15.75" x14ac:dyDescent="0.25">
      <c r="A166" s="141"/>
      <c r="B166" s="142"/>
      <c r="C166" s="142"/>
      <c r="D166" s="143"/>
      <c r="E166" s="144"/>
      <c r="F166" s="143"/>
      <c r="G166" s="144"/>
      <c r="H166" s="143"/>
      <c r="I166" s="144"/>
      <c r="J166" s="143"/>
      <c r="K166" s="58"/>
      <c r="L166" s="143"/>
      <c r="M166" s="43"/>
      <c r="N166" s="37"/>
      <c r="O166"/>
      <c r="P166" s="124"/>
      <c r="Q166" s="124"/>
      <c r="R166" s="124"/>
      <c r="S166" s="124"/>
      <c r="T166" s="124"/>
      <c r="U166"/>
      <c r="V166"/>
      <c r="W166"/>
      <c r="X166"/>
      <c r="Y166"/>
      <c r="Z166"/>
      <c r="AA166"/>
      <c r="AB166"/>
      <c r="AC166"/>
      <c r="AD166"/>
      <c r="AE166"/>
    </row>
    <row r="167" spans="1:31" ht="15.75" x14ac:dyDescent="0.25">
      <c r="A167" s="141"/>
      <c r="B167" s="141"/>
      <c r="C167" s="141"/>
      <c r="D167" s="37"/>
      <c r="E167" s="37"/>
      <c r="F167" s="37"/>
      <c r="G167" s="37"/>
      <c r="H167" s="37"/>
      <c r="I167" s="37"/>
      <c r="J167" s="37"/>
      <c r="K167" s="38"/>
      <c r="L167" s="37"/>
      <c r="M167" s="38"/>
      <c r="N167" s="37"/>
      <c r="O167"/>
      <c r="P167" s="124"/>
      <c r="Q167" s="124"/>
      <c r="R167" s="124"/>
      <c r="S167" s="124"/>
      <c r="T167" s="124"/>
      <c r="U167"/>
      <c r="V167"/>
      <c r="W167"/>
      <c r="X167"/>
      <c r="Y167"/>
      <c r="Z167"/>
      <c r="AA167"/>
      <c r="AB167"/>
      <c r="AC167"/>
      <c r="AD167"/>
      <c r="AE167"/>
    </row>
    <row r="168" spans="1:31" ht="15.75" x14ac:dyDescent="0.25">
      <c r="A168" s="141"/>
      <c r="B168" s="141"/>
      <c r="C168" s="141"/>
      <c r="D168" s="143"/>
      <c r="E168" s="144"/>
      <c r="F168" s="143"/>
      <c r="G168" s="144"/>
      <c r="H168" s="143"/>
      <c r="I168" s="144"/>
      <c r="J168" s="143"/>
      <c r="K168" s="58"/>
      <c r="L168" s="143"/>
      <c r="M168" s="43"/>
      <c r="N168" s="37"/>
      <c r="O168"/>
      <c r="P168" s="124"/>
      <c r="Q168" s="124"/>
      <c r="R168" s="124"/>
      <c r="S168" s="124"/>
      <c r="T168" s="124"/>
      <c r="U168"/>
      <c r="V168"/>
      <c r="W168"/>
      <c r="X168"/>
      <c r="Y168"/>
      <c r="Z168"/>
      <c r="AA168"/>
      <c r="AB168"/>
      <c r="AC168"/>
      <c r="AD168"/>
      <c r="AE168"/>
    </row>
    <row r="169" spans="1:31" ht="15.75" x14ac:dyDescent="0.25">
      <c r="B169" s="141"/>
      <c r="C169" s="141"/>
      <c r="D169" s="143"/>
      <c r="E169" s="144"/>
      <c r="F169" s="143"/>
      <c r="G169" s="144"/>
      <c r="H169" s="143"/>
      <c r="I169" s="144"/>
      <c r="J169" s="143"/>
      <c r="K169" s="58"/>
      <c r="L169" s="143"/>
      <c r="M169" s="43"/>
      <c r="N169" s="37"/>
      <c r="O169"/>
      <c r="P169" s="124"/>
      <c r="Q169" s="124"/>
      <c r="R169" s="124"/>
      <c r="S169" s="124"/>
      <c r="T169" s="124"/>
      <c r="U169"/>
      <c r="V169"/>
      <c r="W169"/>
      <c r="X169"/>
      <c r="Y169"/>
      <c r="Z169"/>
      <c r="AA169"/>
      <c r="AB169"/>
      <c r="AC169"/>
      <c r="AD169"/>
      <c r="AE169"/>
    </row>
    <row r="170" spans="1:31" x14ac:dyDescent="0.25">
      <c r="D170" s="37"/>
      <c r="E170" s="37"/>
      <c r="F170" s="37"/>
      <c r="G170" s="37"/>
      <c r="H170" s="37"/>
      <c r="I170" s="37"/>
      <c r="J170" s="37"/>
      <c r="K170" s="38"/>
      <c r="L170" s="37"/>
      <c r="M170" s="38"/>
      <c r="N170" s="37"/>
    </row>
    <row r="171" spans="1:31" x14ac:dyDescent="0.25">
      <c r="D171" s="37"/>
      <c r="E171" s="37"/>
      <c r="F171" s="37"/>
      <c r="G171" s="37"/>
      <c r="H171" s="37"/>
      <c r="I171" s="37"/>
      <c r="J171" s="37"/>
      <c r="K171" s="38"/>
      <c r="L171" s="37"/>
      <c r="M171" s="38"/>
      <c r="N171" s="37"/>
    </row>
    <row r="172" spans="1:31" x14ac:dyDescent="0.25">
      <c r="C172" s="145"/>
      <c r="D172" s="37"/>
      <c r="E172" s="37"/>
      <c r="F172" s="37"/>
      <c r="G172" s="37"/>
      <c r="H172" s="37"/>
      <c r="I172" s="37"/>
      <c r="J172" s="37"/>
      <c r="K172" s="38"/>
      <c r="L172" s="37"/>
      <c r="M172" s="38"/>
      <c r="N172" s="37"/>
    </row>
    <row r="173" spans="1:31" ht="15.75" thickBot="1" x14ac:dyDescent="0.3">
      <c r="C173" s="145"/>
      <c r="D173" s="37"/>
      <c r="E173" s="37"/>
      <c r="F173" s="37"/>
      <c r="G173" s="37"/>
      <c r="H173" s="37"/>
      <c r="I173" s="37"/>
      <c r="J173" s="37"/>
      <c r="K173" s="38"/>
      <c r="L173" s="37"/>
      <c r="M173" s="38"/>
      <c r="N173" s="37"/>
    </row>
    <row r="174" spans="1:31" ht="15.75" thickBot="1" x14ac:dyDescent="0.3">
      <c r="C174" s="146"/>
      <c r="D174" s="147" t="s">
        <v>99</v>
      </c>
      <c r="E174" s="148"/>
      <c r="F174" s="148"/>
      <c r="G174" s="148"/>
      <c r="H174" s="148"/>
      <c r="I174" s="148"/>
      <c r="J174" s="148"/>
      <c r="K174" s="148"/>
      <c r="L174" s="148"/>
      <c r="M174" s="148"/>
      <c r="N174" s="149"/>
    </row>
    <row r="175" spans="1:31" ht="17.100000000000001" customHeight="1" thickBot="1" x14ac:dyDescent="0.3">
      <c r="C175" s="145"/>
      <c r="D175" s="150" t="s">
        <v>100</v>
      </c>
      <c r="E175" s="151"/>
      <c r="F175" s="152">
        <v>2016</v>
      </c>
      <c r="G175" s="151"/>
      <c r="H175" s="152">
        <v>2017</v>
      </c>
      <c r="I175" s="151"/>
      <c r="J175" s="152">
        <v>2018</v>
      </c>
      <c r="K175" s="151"/>
      <c r="L175" s="152">
        <v>2019</v>
      </c>
      <c r="M175" s="151"/>
      <c r="N175" s="152">
        <v>2020</v>
      </c>
    </row>
    <row r="176" spans="1:31" ht="40.5" customHeight="1" thickBot="1" x14ac:dyDescent="0.3">
      <c r="C176" s="153"/>
      <c r="D176" s="150" t="s">
        <v>101</v>
      </c>
      <c r="E176" s="154"/>
      <c r="F176" s="155">
        <v>9.8999999999999986</v>
      </c>
      <c r="G176" s="151"/>
      <c r="H176" s="155">
        <v>10.399999999999999</v>
      </c>
      <c r="I176" s="151"/>
      <c r="J176" s="155">
        <v>10.899999999999999</v>
      </c>
      <c r="K176" s="151"/>
      <c r="L176" s="155">
        <v>10.899999999999999</v>
      </c>
      <c r="M176" s="151"/>
      <c r="N176" s="155">
        <v>10.899999999999999</v>
      </c>
    </row>
    <row r="177" spans="3:14" ht="40.5" customHeight="1" thickBot="1" x14ac:dyDescent="0.3">
      <c r="C177" s="153"/>
      <c r="D177" s="150" t="s">
        <v>102</v>
      </c>
      <c r="E177" s="154"/>
      <c r="F177" s="156">
        <v>451250</v>
      </c>
      <c r="G177" s="154"/>
      <c r="H177" s="156">
        <v>485775</v>
      </c>
      <c r="I177" s="154"/>
      <c r="J177" s="156">
        <v>521500.5</v>
      </c>
      <c r="K177" s="154"/>
      <c r="L177" s="156">
        <v>531930.50999999989</v>
      </c>
      <c r="M177" s="154"/>
      <c r="N177" s="156">
        <v>542569.1202</v>
      </c>
    </row>
    <row r="178" spans="3:14" ht="40.5" customHeight="1" thickBot="1" x14ac:dyDescent="0.3">
      <c r="C178" s="153"/>
      <c r="D178" s="150" t="s">
        <v>103</v>
      </c>
      <c r="E178" s="157"/>
      <c r="F178" s="155">
        <v>125</v>
      </c>
      <c r="G178" s="157"/>
      <c r="H178" s="155">
        <v>145</v>
      </c>
      <c r="I178" s="157"/>
      <c r="J178" s="155">
        <v>165</v>
      </c>
      <c r="K178" s="157"/>
      <c r="L178" s="155">
        <v>165</v>
      </c>
      <c r="M178" s="157"/>
      <c r="N178" s="155">
        <v>165</v>
      </c>
    </row>
    <row r="179" spans="3:14" x14ac:dyDescent="0.25">
      <c r="C179" s="153"/>
    </row>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sheetData>
  <mergeCells count="6">
    <mergeCell ref="D7:D8"/>
    <mergeCell ref="F8:N8"/>
    <mergeCell ref="P8:T8"/>
    <mergeCell ref="V38:Z38"/>
    <mergeCell ref="P39:T39"/>
    <mergeCell ref="D174:N17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8"/>
  <sheetViews>
    <sheetView zoomScale="70" zoomScaleNormal="70" workbookViewId="0">
      <pane xSplit="1" ySplit="9" topLeftCell="B10" activePane="bottomRight" state="frozen"/>
      <selection pane="topRight" activeCell="B1" sqref="B1"/>
      <selection pane="bottomLeft" activeCell="A10" sqref="A10"/>
      <selection pane="bottomRight" activeCell="N18" sqref="N17:N18"/>
    </sheetView>
  </sheetViews>
  <sheetFormatPr defaultRowHeight="15" x14ac:dyDescent="0.25"/>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15" customWidth="1"/>
    <col min="12" max="12" width="18.7109375" customWidth="1"/>
    <col min="13" max="13" width="3.42578125" style="15" customWidth="1"/>
    <col min="14" max="14" width="18.7109375" customWidth="1"/>
    <col min="15" max="15" width="9.140625" style="7"/>
    <col min="16" max="20" width="12.28515625" style="8" customWidth="1"/>
    <col min="21" max="21" width="9.140625" style="7"/>
    <col min="22" max="23" width="12.7109375" style="7" bestFit="1" customWidth="1"/>
    <col min="24" max="24" width="14.140625" style="7" bestFit="1" customWidth="1"/>
    <col min="25" max="26" width="12.7109375" style="7" bestFit="1" customWidth="1"/>
    <col min="27" max="31" width="9.140625" style="7"/>
    <col min="257" max="257" width="76" customWidth="1"/>
    <col min="258" max="258" width="4.85546875" customWidth="1"/>
    <col min="259" max="259" width="3" customWidth="1"/>
    <col min="260" max="260" width="19.85546875" customWidth="1"/>
    <col min="261" max="261" width="2.28515625" customWidth="1"/>
    <col min="262" max="262" width="18.42578125" customWidth="1"/>
    <col min="263" max="263" width="2.7109375" customWidth="1"/>
    <col min="264" max="264" width="18.7109375" customWidth="1"/>
    <col min="265" max="265" width="2.5703125" customWidth="1"/>
    <col min="266" max="266" width="18.7109375" customWidth="1"/>
    <col min="267" max="267" width="3" customWidth="1"/>
    <col min="268" max="268" width="18.7109375" customWidth="1"/>
    <col min="269" max="269" width="3.42578125" customWidth="1"/>
    <col min="270" max="270" width="18.7109375" customWidth="1"/>
    <col min="272" max="276" width="12.28515625" customWidth="1"/>
    <col min="278" max="279" width="12.7109375" bestFit="1" customWidth="1"/>
    <col min="280" max="280" width="14.140625" bestFit="1" customWidth="1"/>
    <col min="281" max="282" width="12.7109375" bestFit="1" customWidth="1"/>
    <col min="513" max="513" width="76" customWidth="1"/>
    <col min="514" max="514" width="4.85546875" customWidth="1"/>
    <col min="515" max="515" width="3" customWidth="1"/>
    <col min="516" max="516" width="19.85546875" customWidth="1"/>
    <col min="517" max="517" width="2.28515625" customWidth="1"/>
    <col min="518" max="518" width="18.42578125" customWidth="1"/>
    <col min="519" max="519" width="2.7109375" customWidth="1"/>
    <col min="520" max="520" width="18.7109375" customWidth="1"/>
    <col min="521" max="521" width="2.5703125" customWidth="1"/>
    <col min="522" max="522" width="18.7109375" customWidth="1"/>
    <col min="523" max="523" width="3" customWidth="1"/>
    <col min="524" max="524" width="18.7109375" customWidth="1"/>
    <col min="525" max="525" width="3.42578125" customWidth="1"/>
    <col min="526" max="526" width="18.7109375" customWidth="1"/>
    <col min="528" max="532" width="12.28515625" customWidth="1"/>
    <col min="534" max="535" width="12.7109375" bestFit="1" customWidth="1"/>
    <col min="536" max="536" width="14.140625" bestFit="1" customWidth="1"/>
    <col min="537" max="538" width="12.7109375" bestFit="1" customWidth="1"/>
    <col min="769" max="769" width="76" customWidth="1"/>
    <col min="770" max="770" width="4.85546875" customWidth="1"/>
    <col min="771" max="771" width="3" customWidth="1"/>
    <col min="772" max="772" width="19.85546875" customWidth="1"/>
    <col min="773" max="773" width="2.28515625" customWidth="1"/>
    <col min="774" max="774" width="18.42578125" customWidth="1"/>
    <col min="775" max="775" width="2.7109375" customWidth="1"/>
    <col min="776" max="776" width="18.7109375" customWidth="1"/>
    <col min="777" max="777" width="2.5703125" customWidth="1"/>
    <col min="778" max="778" width="18.7109375" customWidth="1"/>
    <col min="779" max="779" width="3" customWidth="1"/>
    <col min="780" max="780" width="18.7109375" customWidth="1"/>
    <col min="781" max="781" width="3.42578125" customWidth="1"/>
    <col min="782" max="782" width="18.7109375" customWidth="1"/>
    <col min="784" max="788" width="12.28515625" customWidth="1"/>
    <col min="790" max="791" width="12.7109375" bestFit="1" customWidth="1"/>
    <col min="792" max="792" width="14.140625" bestFit="1" customWidth="1"/>
    <col min="793" max="794" width="12.7109375" bestFit="1" customWidth="1"/>
    <col min="1025" max="1025" width="76" customWidth="1"/>
    <col min="1026" max="1026" width="4.85546875" customWidth="1"/>
    <col min="1027" max="1027" width="3" customWidth="1"/>
    <col min="1028" max="1028" width="19.85546875" customWidth="1"/>
    <col min="1029" max="1029" width="2.28515625" customWidth="1"/>
    <col min="1030" max="1030" width="18.42578125" customWidth="1"/>
    <col min="1031" max="1031" width="2.7109375" customWidth="1"/>
    <col min="1032" max="1032" width="18.7109375" customWidth="1"/>
    <col min="1033" max="1033" width="2.5703125" customWidth="1"/>
    <col min="1034" max="1034" width="18.7109375" customWidth="1"/>
    <col min="1035" max="1035" width="3" customWidth="1"/>
    <col min="1036" max="1036" width="18.7109375" customWidth="1"/>
    <col min="1037" max="1037" width="3.42578125" customWidth="1"/>
    <col min="1038" max="1038" width="18.7109375" customWidth="1"/>
    <col min="1040" max="1044" width="12.28515625" customWidth="1"/>
    <col min="1046" max="1047" width="12.7109375" bestFit="1" customWidth="1"/>
    <col min="1048" max="1048" width="14.140625" bestFit="1" customWidth="1"/>
    <col min="1049" max="1050" width="12.7109375" bestFit="1" customWidth="1"/>
    <col min="1281" max="1281" width="76" customWidth="1"/>
    <col min="1282" max="1282" width="4.85546875" customWidth="1"/>
    <col min="1283" max="1283" width="3" customWidth="1"/>
    <col min="1284" max="1284" width="19.85546875" customWidth="1"/>
    <col min="1285" max="1285" width="2.28515625" customWidth="1"/>
    <col min="1286" max="1286" width="18.42578125" customWidth="1"/>
    <col min="1287" max="1287" width="2.7109375" customWidth="1"/>
    <col min="1288" max="1288" width="18.7109375" customWidth="1"/>
    <col min="1289" max="1289" width="2.5703125" customWidth="1"/>
    <col min="1290" max="1290" width="18.7109375" customWidth="1"/>
    <col min="1291" max="1291" width="3" customWidth="1"/>
    <col min="1292" max="1292" width="18.7109375" customWidth="1"/>
    <col min="1293" max="1293" width="3.42578125" customWidth="1"/>
    <col min="1294" max="1294" width="18.7109375" customWidth="1"/>
    <col min="1296" max="1300" width="12.28515625" customWidth="1"/>
    <col min="1302" max="1303" width="12.7109375" bestFit="1" customWidth="1"/>
    <col min="1304" max="1304" width="14.140625" bestFit="1" customWidth="1"/>
    <col min="1305" max="1306" width="12.7109375" bestFit="1" customWidth="1"/>
    <col min="1537" max="1537" width="76" customWidth="1"/>
    <col min="1538" max="1538" width="4.85546875" customWidth="1"/>
    <col min="1539" max="1539" width="3" customWidth="1"/>
    <col min="1540" max="1540" width="19.85546875" customWidth="1"/>
    <col min="1541" max="1541" width="2.28515625" customWidth="1"/>
    <col min="1542" max="1542" width="18.42578125" customWidth="1"/>
    <col min="1543" max="1543" width="2.7109375" customWidth="1"/>
    <col min="1544" max="1544" width="18.7109375" customWidth="1"/>
    <col min="1545" max="1545" width="2.5703125" customWidth="1"/>
    <col min="1546" max="1546" width="18.7109375" customWidth="1"/>
    <col min="1547" max="1547" width="3" customWidth="1"/>
    <col min="1548" max="1548" width="18.7109375" customWidth="1"/>
    <col min="1549" max="1549" width="3.42578125" customWidth="1"/>
    <col min="1550" max="1550" width="18.7109375" customWidth="1"/>
    <col min="1552" max="1556" width="12.28515625" customWidth="1"/>
    <col min="1558" max="1559" width="12.7109375" bestFit="1" customWidth="1"/>
    <col min="1560" max="1560" width="14.140625" bestFit="1" customWidth="1"/>
    <col min="1561" max="1562" width="12.7109375" bestFit="1" customWidth="1"/>
    <col min="1793" max="1793" width="76" customWidth="1"/>
    <col min="1794" max="1794" width="4.85546875" customWidth="1"/>
    <col min="1795" max="1795" width="3" customWidth="1"/>
    <col min="1796" max="1796" width="19.85546875" customWidth="1"/>
    <col min="1797" max="1797" width="2.28515625" customWidth="1"/>
    <col min="1798" max="1798" width="18.42578125" customWidth="1"/>
    <col min="1799" max="1799" width="2.7109375" customWidth="1"/>
    <col min="1800" max="1800" width="18.7109375" customWidth="1"/>
    <col min="1801" max="1801" width="2.5703125" customWidth="1"/>
    <col min="1802" max="1802" width="18.7109375" customWidth="1"/>
    <col min="1803" max="1803" width="3" customWidth="1"/>
    <col min="1804" max="1804" width="18.7109375" customWidth="1"/>
    <col min="1805" max="1805" width="3.42578125" customWidth="1"/>
    <col min="1806" max="1806" width="18.7109375" customWidth="1"/>
    <col min="1808" max="1812" width="12.28515625" customWidth="1"/>
    <col min="1814" max="1815" width="12.7109375" bestFit="1" customWidth="1"/>
    <col min="1816" max="1816" width="14.140625" bestFit="1" customWidth="1"/>
    <col min="1817" max="1818" width="12.7109375" bestFit="1" customWidth="1"/>
    <col min="2049" max="2049" width="76" customWidth="1"/>
    <col min="2050" max="2050" width="4.85546875" customWidth="1"/>
    <col min="2051" max="2051" width="3" customWidth="1"/>
    <col min="2052" max="2052" width="19.85546875" customWidth="1"/>
    <col min="2053" max="2053" width="2.28515625" customWidth="1"/>
    <col min="2054" max="2054" width="18.42578125" customWidth="1"/>
    <col min="2055" max="2055" width="2.7109375" customWidth="1"/>
    <col min="2056" max="2056" width="18.7109375" customWidth="1"/>
    <col min="2057" max="2057" width="2.5703125" customWidth="1"/>
    <col min="2058" max="2058" width="18.7109375" customWidth="1"/>
    <col min="2059" max="2059" width="3" customWidth="1"/>
    <col min="2060" max="2060" width="18.7109375" customWidth="1"/>
    <col min="2061" max="2061" width="3.42578125" customWidth="1"/>
    <col min="2062" max="2062" width="18.7109375" customWidth="1"/>
    <col min="2064" max="2068" width="12.28515625" customWidth="1"/>
    <col min="2070" max="2071" width="12.7109375" bestFit="1" customWidth="1"/>
    <col min="2072" max="2072" width="14.140625" bestFit="1" customWidth="1"/>
    <col min="2073" max="2074" width="12.7109375" bestFit="1" customWidth="1"/>
    <col min="2305" max="2305" width="76" customWidth="1"/>
    <col min="2306" max="2306" width="4.85546875" customWidth="1"/>
    <col min="2307" max="2307" width="3" customWidth="1"/>
    <col min="2308" max="2308" width="19.85546875" customWidth="1"/>
    <col min="2309" max="2309" width="2.28515625" customWidth="1"/>
    <col min="2310" max="2310" width="18.42578125" customWidth="1"/>
    <col min="2311" max="2311" width="2.7109375" customWidth="1"/>
    <col min="2312" max="2312" width="18.7109375" customWidth="1"/>
    <col min="2313" max="2313" width="2.5703125" customWidth="1"/>
    <col min="2314" max="2314" width="18.7109375" customWidth="1"/>
    <col min="2315" max="2315" width="3" customWidth="1"/>
    <col min="2316" max="2316" width="18.7109375" customWidth="1"/>
    <col min="2317" max="2317" width="3.42578125" customWidth="1"/>
    <col min="2318" max="2318" width="18.7109375" customWidth="1"/>
    <col min="2320" max="2324" width="12.28515625" customWidth="1"/>
    <col min="2326" max="2327" width="12.7109375" bestFit="1" customWidth="1"/>
    <col min="2328" max="2328" width="14.140625" bestFit="1" customWidth="1"/>
    <col min="2329" max="2330" width="12.7109375" bestFit="1" customWidth="1"/>
    <col min="2561" max="2561" width="76" customWidth="1"/>
    <col min="2562" max="2562" width="4.85546875" customWidth="1"/>
    <col min="2563" max="2563" width="3" customWidth="1"/>
    <col min="2564" max="2564" width="19.85546875" customWidth="1"/>
    <col min="2565" max="2565" width="2.28515625" customWidth="1"/>
    <col min="2566" max="2566" width="18.42578125" customWidth="1"/>
    <col min="2567" max="2567" width="2.7109375" customWidth="1"/>
    <col min="2568" max="2568" width="18.7109375" customWidth="1"/>
    <col min="2569" max="2569" width="2.5703125" customWidth="1"/>
    <col min="2570" max="2570" width="18.7109375" customWidth="1"/>
    <col min="2571" max="2571" width="3" customWidth="1"/>
    <col min="2572" max="2572" width="18.7109375" customWidth="1"/>
    <col min="2573" max="2573" width="3.42578125" customWidth="1"/>
    <col min="2574" max="2574" width="18.7109375" customWidth="1"/>
    <col min="2576" max="2580" width="12.28515625" customWidth="1"/>
    <col min="2582" max="2583" width="12.7109375" bestFit="1" customWidth="1"/>
    <col min="2584" max="2584" width="14.140625" bestFit="1" customWidth="1"/>
    <col min="2585" max="2586" width="12.7109375" bestFit="1" customWidth="1"/>
    <col min="2817" max="2817" width="76" customWidth="1"/>
    <col min="2818" max="2818" width="4.85546875" customWidth="1"/>
    <col min="2819" max="2819" width="3" customWidth="1"/>
    <col min="2820" max="2820" width="19.85546875" customWidth="1"/>
    <col min="2821" max="2821" width="2.28515625" customWidth="1"/>
    <col min="2822" max="2822" width="18.42578125" customWidth="1"/>
    <col min="2823" max="2823" width="2.7109375" customWidth="1"/>
    <col min="2824" max="2824" width="18.7109375" customWidth="1"/>
    <col min="2825" max="2825" width="2.5703125" customWidth="1"/>
    <col min="2826" max="2826" width="18.7109375" customWidth="1"/>
    <col min="2827" max="2827" width="3" customWidth="1"/>
    <col min="2828" max="2828" width="18.7109375" customWidth="1"/>
    <col min="2829" max="2829" width="3.42578125" customWidth="1"/>
    <col min="2830" max="2830" width="18.7109375" customWidth="1"/>
    <col min="2832" max="2836" width="12.28515625" customWidth="1"/>
    <col min="2838" max="2839" width="12.7109375" bestFit="1" customWidth="1"/>
    <col min="2840" max="2840" width="14.140625" bestFit="1" customWidth="1"/>
    <col min="2841" max="2842" width="12.7109375" bestFit="1" customWidth="1"/>
    <col min="3073" max="3073" width="76" customWidth="1"/>
    <col min="3074" max="3074" width="4.85546875" customWidth="1"/>
    <col min="3075" max="3075" width="3" customWidth="1"/>
    <col min="3076" max="3076" width="19.85546875" customWidth="1"/>
    <col min="3077" max="3077" width="2.28515625" customWidth="1"/>
    <col min="3078" max="3078" width="18.42578125" customWidth="1"/>
    <col min="3079" max="3079" width="2.7109375" customWidth="1"/>
    <col min="3080" max="3080" width="18.7109375" customWidth="1"/>
    <col min="3081" max="3081" width="2.5703125" customWidth="1"/>
    <col min="3082" max="3082" width="18.7109375" customWidth="1"/>
    <col min="3083" max="3083" width="3" customWidth="1"/>
    <col min="3084" max="3084" width="18.7109375" customWidth="1"/>
    <col min="3085" max="3085" width="3.42578125" customWidth="1"/>
    <col min="3086" max="3086" width="18.7109375" customWidth="1"/>
    <col min="3088" max="3092" width="12.28515625" customWidth="1"/>
    <col min="3094" max="3095" width="12.7109375" bestFit="1" customWidth="1"/>
    <col min="3096" max="3096" width="14.140625" bestFit="1" customWidth="1"/>
    <col min="3097" max="3098" width="12.7109375" bestFit="1" customWidth="1"/>
    <col min="3329" max="3329" width="76" customWidth="1"/>
    <col min="3330" max="3330" width="4.85546875" customWidth="1"/>
    <col min="3331" max="3331" width="3" customWidth="1"/>
    <col min="3332" max="3332" width="19.85546875" customWidth="1"/>
    <col min="3333" max="3333" width="2.28515625" customWidth="1"/>
    <col min="3334" max="3334" width="18.42578125" customWidth="1"/>
    <col min="3335" max="3335" width="2.7109375" customWidth="1"/>
    <col min="3336" max="3336" width="18.7109375" customWidth="1"/>
    <col min="3337" max="3337" width="2.5703125" customWidth="1"/>
    <col min="3338" max="3338" width="18.7109375" customWidth="1"/>
    <col min="3339" max="3339" width="3" customWidth="1"/>
    <col min="3340" max="3340" width="18.7109375" customWidth="1"/>
    <col min="3341" max="3341" width="3.42578125" customWidth="1"/>
    <col min="3342" max="3342" width="18.7109375" customWidth="1"/>
    <col min="3344" max="3348" width="12.28515625" customWidth="1"/>
    <col min="3350" max="3351" width="12.7109375" bestFit="1" customWidth="1"/>
    <col min="3352" max="3352" width="14.140625" bestFit="1" customWidth="1"/>
    <col min="3353" max="3354" width="12.7109375" bestFit="1" customWidth="1"/>
    <col min="3585" max="3585" width="76" customWidth="1"/>
    <col min="3586" max="3586" width="4.85546875" customWidth="1"/>
    <col min="3587" max="3587" width="3" customWidth="1"/>
    <col min="3588" max="3588" width="19.85546875" customWidth="1"/>
    <col min="3589" max="3589" width="2.28515625" customWidth="1"/>
    <col min="3590" max="3590" width="18.42578125" customWidth="1"/>
    <col min="3591" max="3591" width="2.7109375" customWidth="1"/>
    <col min="3592" max="3592" width="18.7109375" customWidth="1"/>
    <col min="3593" max="3593" width="2.5703125" customWidth="1"/>
    <col min="3594" max="3594" width="18.7109375" customWidth="1"/>
    <col min="3595" max="3595" width="3" customWidth="1"/>
    <col min="3596" max="3596" width="18.7109375" customWidth="1"/>
    <col min="3597" max="3597" width="3.42578125" customWidth="1"/>
    <col min="3598" max="3598" width="18.7109375" customWidth="1"/>
    <col min="3600" max="3604" width="12.28515625" customWidth="1"/>
    <col min="3606" max="3607" width="12.7109375" bestFit="1" customWidth="1"/>
    <col min="3608" max="3608" width="14.140625" bestFit="1" customWidth="1"/>
    <col min="3609" max="3610" width="12.7109375" bestFit="1" customWidth="1"/>
    <col min="3841" max="3841" width="76" customWidth="1"/>
    <col min="3842" max="3842" width="4.85546875" customWidth="1"/>
    <col min="3843" max="3843" width="3" customWidth="1"/>
    <col min="3844" max="3844" width="19.85546875" customWidth="1"/>
    <col min="3845" max="3845" width="2.28515625" customWidth="1"/>
    <col min="3846" max="3846" width="18.42578125" customWidth="1"/>
    <col min="3847" max="3847" width="2.7109375" customWidth="1"/>
    <col min="3848" max="3848" width="18.7109375" customWidth="1"/>
    <col min="3849" max="3849" width="2.5703125" customWidth="1"/>
    <col min="3850" max="3850" width="18.7109375" customWidth="1"/>
    <col min="3851" max="3851" width="3" customWidth="1"/>
    <col min="3852" max="3852" width="18.7109375" customWidth="1"/>
    <col min="3853" max="3853" width="3.42578125" customWidth="1"/>
    <col min="3854" max="3854" width="18.7109375" customWidth="1"/>
    <col min="3856" max="3860" width="12.28515625" customWidth="1"/>
    <col min="3862" max="3863" width="12.7109375" bestFit="1" customWidth="1"/>
    <col min="3864" max="3864" width="14.140625" bestFit="1" customWidth="1"/>
    <col min="3865" max="3866" width="12.7109375" bestFit="1" customWidth="1"/>
    <col min="4097" max="4097" width="76" customWidth="1"/>
    <col min="4098" max="4098" width="4.85546875" customWidth="1"/>
    <col min="4099" max="4099" width="3" customWidth="1"/>
    <col min="4100" max="4100" width="19.85546875" customWidth="1"/>
    <col min="4101" max="4101" width="2.28515625" customWidth="1"/>
    <col min="4102" max="4102" width="18.42578125" customWidth="1"/>
    <col min="4103" max="4103" width="2.7109375" customWidth="1"/>
    <col min="4104" max="4104" width="18.7109375" customWidth="1"/>
    <col min="4105" max="4105" width="2.5703125" customWidth="1"/>
    <col min="4106" max="4106" width="18.7109375" customWidth="1"/>
    <col min="4107" max="4107" width="3" customWidth="1"/>
    <col min="4108" max="4108" width="18.7109375" customWidth="1"/>
    <col min="4109" max="4109" width="3.42578125" customWidth="1"/>
    <col min="4110" max="4110" width="18.7109375" customWidth="1"/>
    <col min="4112" max="4116" width="12.28515625" customWidth="1"/>
    <col min="4118" max="4119" width="12.7109375" bestFit="1" customWidth="1"/>
    <col min="4120" max="4120" width="14.140625" bestFit="1" customWidth="1"/>
    <col min="4121" max="4122" width="12.7109375" bestFit="1" customWidth="1"/>
    <col min="4353" max="4353" width="76" customWidth="1"/>
    <col min="4354" max="4354" width="4.85546875" customWidth="1"/>
    <col min="4355" max="4355" width="3" customWidth="1"/>
    <col min="4356" max="4356" width="19.85546875" customWidth="1"/>
    <col min="4357" max="4357" width="2.28515625" customWidth="1"/>
    <col min="4358" max="4358" width="18.42578125" customWidth="1"/>
    <col min="4359" max="4359" width="2.7109375" customWidth="1"/>
    <col min="4360" max="4360" width="18.7109375" customWidth="1"/>
    <col min="4361" max="4361" width="2.5703125" customWidth="1"/>
    <col min="4362" max="4362" width="18.7109375" customWidth="1"/>
    <col min="4363" max="4363" width="3" customWidth="1"/>
    <col min="4364" max="4364" width="18.7109375" customWidth="1"/>
    <col min="4365" max="4365" width="3.42578125" customWidth="1"/>
    <col min="4366" max="4366" width="18.7109375" customWidth="1"/>
    <col min="4368" max="4372" width="12.28515625" customWidth="1"/>
    <col min="4374" max="4375" width="12.7109375" bestFit="1" customWidth="1"/>
    <col min="4376" max="4376" width="14.140625" bestFit="1" customWidth="1"/>
    <col min="4377" max="4378" width="12.7109375" bestFit="1" customWidth="1"/>
    <col min="4609" max="4609" width="76" customWidth="1"/>
    <col min="4610" max="4610" width="4.85546875" customWidth="1"/>
    <col min="4611" max="4611" width="3" customWidth="1"/>
    <col min="4612" max="4612" width="19.85546875" customWidth="1"/>
    <col min="4613" max="4613" width="2.28515625" customWidth="1"/>
    <col min="4614" max="4614" width="18.42578125" customWidth="1"/>
    <col min="4615" max="4615" width="2.7109375" customWidth="1"/>
    <col min="4616" max="4616" width="18.7109375" customWidth="1"/>
    <col min="4617" max="4617" width="2.5703125" customWidth="1"/>
    <col min="4618" max="4618" width="18.7109375" customWidth="1"/>
    <col min="4619" max="4619" width="3" customWidth="1"/>
    <col min="4620" max="4620" width="18.7109375" customWidth="1"/>
    <col min="4621" max="4621" width="3.42578125" customWidth="1"/>
    <col min="4622" max="4622" width="18.7109375" customWidth="1"/>
    <col min="4624" max="4628" width="12.28515625" customWidth="1"/>
    <col min="4630" max="4631" width="12.7109375" bestFit="1" customWidth="1"/>
    <col min="4632" max="4632" width="14.140625" bestFit="1" customWidth="1"/>
    <col min="4633" max="4634" width="12.7109375" bestFit="1" customWidth="1"/>
    <col min="4865" max="4865" width="76" customWidth="1"/>
    <col min="4866" max="4866" width="4.85546875" customWidth="1"/>
    <col min="4867" max="4867" width="3" customWidth="1"/>
    <col min="4868" max="4868" width="19.85546875" customWidth="1"/>
    <col min="4869" max="4869" width="2.28515625" customWidth="1"/>
    <col min="4870" max="4870" width="18.42578125" customWidth="1"/>
    <col min="4871" max="4871" width="2.7109375" customWidth="1"/>
    <col min="4872" max="4872" width="18.7109375" customWidth="1"/>
    <col min="4873" max="4873" width="2.5703125" customWidth="1"/>
    <col min="4874" max="4874" width="18.7109375" customWidth="1"/>
    <col min="4875" max="4875" width="3" customWidth="1"/>
    <col min="4876" max="4876" width="18.7109375" customWidth="1"/>
    <col min="4877" max="4877" width="3.42578125" customWidth="1"/>
    <col min="4878" max="4878" width="18.7109375" customWidth="1"/>
    <col min="4880" max="4884" width="12.28515625" customWidth="1"/>
    <col min="4886" max="4887" width="12.7109375" bestFit="1" customWidth="1"/>
    <col min="4888" max="4888" width="14.140625" bestFit="1" customWidth="1"/>
    <col min="4889" max="4890" width="12.7109375" bestFit="1" customWidth="1"/>
    <col min="5121" max="5121" width="76" customWidth="1"/>
    <col min="5122" max="5122" width="4.85546875" customWidth="1"/>
    <col min="5123" max="5123" width="3" customWidth="1"/>
    <col min="5124" max="5124" width="19.85546875" customWidth="1"/>
    <col min="5125" max="5125" width="2.28515625" customWidth="1"/>
    <col min="5126" max="5126" width="18.42578125" customWidth="1"/>
    <col min="5127" max="5127" width="2.7109375" customWidth="1"/>
    <col min="5128" max="5128" width="18.7109375" customWidth="1"/>
    <col min="5129" max="5129" width="2.5703125" customWidth="1"/>
    <col min="5130" max="5130" width="18.7109375" customWidth="1"/>
    <col min="5131" max="5131" width="3" customWidth="1"/>
    <col min="5132" max="5132" width="18.7109375" customWidth="1"/>
    <col min="5133" max="5133" width="3.42578125" customWidth="1"/>
    <col min="5134" max="5134" width="18.7109375" customWidth="1"/>
    <col min="5136" max="5140" width="12.28515625" customWidth="1"/>
    <col min="5142" max="5143" width="12.7109375" bestFit="1" customWidth="1"/>
    <col min="5144" max="5144" width="14.140625" bestFit="1" customWidth="1"/>
    <col min="5145" max="5146" width="12.7109375" bestFit="1" customWidth="1"/>
    <col min="5377" max="5377" width="76" customWidth="1"/>
    <col min="5378" max="5378" width="4.85546875" customWidth="1"/>
    <col min="5379" max="5379" width="3" customWidth="1"/>
    <col min="5380" max="5380" width="19.85546875" customWidth="1"/>
    <col min="5381" max="5381" width="2.28515625" customWidth="1"/>
    <col min="5382" max="5382" width="18.42578125" customWidth="1"/>
    <col min="5383" max="5383" width="2.7109375" customWidth="1"/>
    <col min="5384" max="5384" width="18.7109375" customWidth="1"/>
    <col min="5385" max="5385" width="2.5703125" customWidth="1"/>
    <col min="5386" max="5386" width="18.7109375" customWidth="1"/>
    <col min="5387" max="5387" width="3" customWidth="1"/>
    <col min="5388" max="5388" width="18.7109375" customWidth="1"/>
    <col min="5389" max="5389" width="3.42578125" customWidth="1"/>
    <col min="5390" max="5390" width="18.7109375" customWidth="1"/>
    <col min="5392" max="5396" width="12.28515625" customWidth="1"/>
    <col min="5398" max="5399" width="12.7109375" bestFit="1" customWidth="1"/>
    <col min="5400" max="5400" width="14.140625" bestFit="1" customWidth="1"/>
    <col min="5401" max="5402" width="12.7109375" bestFit="1" customWidth="1"/>
    <col min="5633" max="5633" width="76" customWidth="1"/>
    <col min="5634" max="5634" width="4.85546875" customWidth="1"/>
    <col min="5635" max="5635" width="3" customWidth="1"/>
    <col min="5636" max="5636" width="19.85546875" customWidth="1"/>
    <col min="5637" max="5637" width="2.28515625" customWidth="1"/>
    <col min="5638" max="5638" width="18.42578125" customWidth="1"/>
    <col min="5639" max="5639" width="2.7109375" customWidth="1"/>
    <col min="5640" max="5640" width="18.7109375" customWidth="1"/>
    <col min="5641" max="5641" width="2.5703125" customWidth="1"/>
    <col min="5642" max="5642" width="18.7109375" customWidth="1"/>
    <col min="5643" max="5643" width="3" customWidth="1"/>
    <col min="5644" max="5644" width="18.7109375" customWidth="1"/>
    <col min="5645" max="5645" width="3.42578125" customWidth="1"/>
    <col min="5646" max="5646" width="18.7109375" customWidth="1"/>
    <col min="5648" max="5652" width="12.28515625" customWidth="1"/>
    <col min="5654" max="5655" width="12.7109375" bestFit="1" customWidth="1"/>
    <col min="5656" max="5656" width="14.140625" bestFit="1" customWidth="1"/>
    <col min="5657" max="5658" width="12.7109375" bestFit="1" customWidth="1"/>
    <col min="5889" max="5889" width="76" customWidth="1"/>
    <col min="5890" max="5890" width="4.85546875" customWidth="1"/>
    <col min="5891" max="5891" width="3" customWidth="1"/>
    <col min="5892" max="5892" width="19.85546875" customWidth="1"/>
    <col min="5893" max="5893" width="2.28515625" customWidth="1"/>
    <col min="5894" max="5894" width="18.42578125" customWidth="1"/>
    <col min="5895" max="5895" width="2.7109375" customWidth="1"/>
    <col min="5896" max="5896" width="18.7109375" customWidth="1"/>
    <col min="5897" max="5897" width="2.5703125" customWidth="1"/>
    <col min="5898" max="5898" width="18.7109375" customWidth="1"/>
    <col min="5899" max="5899" width="3" customWidth="1"/>
    <col min="5900" max="5900" width="18.7109375" customWidth="1"/>
    <col min="5901" max="5901" width="3.42578125" customWidth="1"/>
    <col min="5902" max="5902" width="18.7109375" customWidth="1"/>
    <col min="5904" max="5908" width="12.28515625" customWidth="1"/>
    <col min="5910" max="5911" width="12.7109375" bestFit="1" customWidth="1"/>
    <col min="5912" max="5912" width="14.140625" bestFit="1" customWidth="1"/>
    <col min="5913" max="5914" width="12.7109375" bestFit="1" customWidth="1"/>
    <col min="6145" max="6145" width="76" customWidth="1"/>
    <col min="6146" max="6146" width="4.85546875" customWidth="1"/>
    <col min="6147" max="6147" width="3" customWidth="1"/>
    <col min="6148" max="6148" width="19.85546875" customWidth="1"/>
    <col min="6149" max="6149" width="2.28515625" customWidth="1"/>
    <col min="6150" max="6150" width="18.42578125" customWidth="1"/>
    <col min="6151" max="6151" width="2.7109375" customWidth="1"/>
    <col min="6152" max="6152" width="18.7109375" customWidth="1"/>
    <col min="6153" max="6153" width="2.5703125" customWidth="1"/>
    <col min="6154" max="6154" width="18.7109375" customWidth="1"/>
    <col min="6155" max="6155" width="3" customWidth="1"/>
    <col min="6156" max="6156" width="18.7109375" customWidth="1"/>
    <col min="6157" max="6157" width="3.42578125" customWidth="1"/>
    <col min="6158" max="6158" width="18.7109375" customWidth="1"/>
    <col min="6160" max="6164" width="12.28515625" customWidth="1"/>
    <col min="6166" max="6167" width="12.7109375" bestFit="1" customWidth="1"/>
    <col min="6168" max="6168" width="14.140625" bestFit="1" customWidth="1"/>
    <col min="6169" max="6170" width="12.7109375" bestFit="1" customWidth="1"/>
    <col min="6401" max="6401" width="76" customWidth="1"/>
    <col min="6402" max="6402" width="4.85546875" customWidth="1"/>
    <col min="6403" max="6403" width="3" customWidth="1"/>
    <col min="6404" max="6404" width="19.85546875" customWidth="1"/>
    <col min="6405" max="6405" width="2.28515625" customWidth="1"/>
    <col min="6406" max="6406" width="18.42578125" customWidth="1"/>
    <col min="6407" max="6407" width="2.7109375" customWidth="1"/>
    <col min="6408" max="6408" width="18.7109375" customWidth="1"/>
    <col min="6409" max="6409" width="2.5703125" customWidth="1"/>
    <col min="6410" max="6410" width="18.7109375" customWidth="1"/>
    <col min="6411" max="6411" width="3" customWidth="1"/>
    <col min="6412" max="6412" width="18.7109375" customWidth="1"/>
    <col min="6413" max="6413" width="3.42578125" customWidth="1"/>
    <col min="6414" max="6414" width="18.7109375" customWidth="1"/>
    <col min="6416" max="6420" width="12.28515625" customWidth="1"/>
    <col min="6422" max="6423" width="12.7109375" bestFit="1" customWidth="1"/>
    <col min="6424" max="6424" width="14.140625" bestFit="1" customWidth="1"/>
    <col min="6425" max="6426" width="12.7109375" bestFit="1" customWidth="1"/>
    <col min="6657" max="6657" width="76" customWidth="1"/>
    <col min="6658" max="6658" width="4.85546875" customWidth="1"/>
    <col min="6659" max="6659" width="3" customWidth="1"/>
    <col min="6660" max="6660" width="19.85546875" customWidth="1"/>
    <col min="6661" max="6661" width="2.28515625" customWidth="1"/>
    <col min="6662" max="6662" width="18.42578125" customWidth="1"/>
    <col min="6663" max="6663" width="2.7109375" customWidth="1"/>
    <col min="6664" max="6664" width="18.7109375" customWidth="1"/>
    <col min="6665" max="6665" width="2.5703125" customWidth="1"/>
    <col min="6666" max="6666" width="18.7109375" customWidth="1"/>
    <col min="6667" max="6667" width="3" customWidth="1"/>
    <col min="6668" max="6668" width="18.7109375" customWidth="1"/>
    <col min="6669" max="6669" width="3.42578125" customWidth="1"/>
    <col min="6670" max="6670" width="18.7109375" customWidth="1"/>
    <col min="6672" max="6676" width="12.28515625" customWidth="1"/>
    <col min="6678" max="6679" width="12.7109375" bestFit="1" customWidth="1"/>
    <col min="6680" max="6680" width="14.140625" bestFit="1" customWidth="1"/>
    <col min="6681" max="6682" width="12.7109375" bestFit="1" customWidth="1"/>
    <col min="6913" max="6913" width="76" customWidth="1"/>
    <col min="6914" max="6914" width="4.85546875" customWidth="1"/>
    <col min="6915" max="6915" width="3" customWidth="1"/>
    <col min="6916" max="6916" width="19.85546875" customWidth="1"/>
    <col min="6917" max="6917" width="2.28515625" customWidth="1"/>
    <col min="6918" max="6918" width="18.42578125" customWidth="1"/>
    <col min="6919" max="6919" width="2.7109375" customWidth="1"/>
    <col min="6920" max="6920" width="18.7109375" customWidth="1"/>
    <col min="6921" max="6921" width="2.5703125" customWidth="1"/>
    <col min="6922" max="6922" width="18.7109375" customWidth="1"/>
    <col min="6923" max="6923" width="3" customWidth="1"/>
    <col min="6924" max="6924" width="18.7109375" customWidth="1"/>
    <col min="6925" max="6925" width="3.42578125" customWidth="1"/>
    <col min="6926" max="6926" width="18.7109375" customWidth="1"/>
    <col min="6928" max="6932" width="12.28515625" customWidth="1"/>
    <col min="6934" max="6935" width="12.7109375" bestFit="1" customWidth="1"/>
    <col min="6936" max="6936" width="14.140625" bestFit="1" customWidth="1"/>
    <col min="6937" max="6938" width="12.7109375" bestFit="1" customWidth="1"/>
    <col min="7169" max="7169" width="76" customWidth="1"/>
    <col min="7170" max="7170" width="4.85546875" customWidth="1"/>
    <col min="7171" max="7171" width="3" customWidth="1"/>
    <col min="7172" max="7172" width="19.85546875" customWidth="1"/>
    <col min="7173" max="7173" width="2.28515625" customWidth="1"/>
    <col min="7174" max="7174" width="18.42578125" customWidth="1"/>
    <col min="7175" max="7175" width="2.7109375" customWidth="1"/>
    <col min="7176" max="7176" width="18.7109375" customWidth="1"/>
    <col min="7177" max="7177" width="2.5703125" customWidth="1"/>
    <col min="7178" max="7178" width="18.7109375" customWidth="1"/>
    <col min="7179" max="7179" width="3" customWidth="1"/>
    <col min="7180" max="7180" width="18.7109375" customWidth="1"/>
    <col min="7181" max="7181" width="3.42578125" customWidth="1"/>
    <col min="7182" max="7182" width="18.7109375" customWidth="1"/>
    <col min="7184" max="7188" width="12.28515625" customWidth="1"/>
    <col min="7190" max="7191" width="12.7109375" bestFit="1" customWidth="1"/>
    <col min="7192" max="7192" width="14.140625" bestFit="1" customWidth="1"/>
    <col min="7193" max="7194" width="12.7109375" bestFit="1" customWidth="1"/>
    <col min="7425" max="7425" width="76" customWidth="1"/>
    <col min="7426" max="7426" width="4.85546875" customWidth="1"/>
    <col min="7427" max="7427" width="3" customWidth="1"/>
    <col min="7428" max="7428" width="19.85546875" customWidth="1"/>
    <col min="7429" max="7429" width="2.28515625" customWidth="1"/>
    <col min="7430" max="7430" width="18.42578125" customWidth="1"/>
    <col min="7431" max="7431" width="2.7109375" customWidth="1"/>
    <col min="7432" max="7432" width="18.7109375" customWidth="1"/>
    <col min="7433" max="7433" width="2.5703125" customWidth="1"/>
    <col min="7434" max="7434" width="18.7109375" customWidth="1"/>
    <col min="7435" max="7435" width="3" customWidth="1"/>
    <col min="7436" max="7436" width="18.7109375" customWidth="1"/>
    <col min="7437" max="7437" width="3.42578125" customWidth="1"/>
    <col min="7438" max="7438" width="18.7109375" customWidth="1"/>
    <col min="7440" max="7444" width="12.28515625" customWidth="1"/>
    <col min="7446" max="7447" width="12.7109375" bestFit="1" customWidth="1"/>
    <col min="7448" max="7448" width="14.140625" bestFit="1" customWidth="1"/>
    <col min="7449" max="7450" width="12.7109375" bestFit="1" customWidth="1"/>
    <col min="7681" max="7681" width="76" customWidth="1"/>
    <col min="7682" max="7682" width="4.85546875" customWidth="1"/>
    <col min="7683" max="7683" width="3" customWidth="1"/>
    <col min="7684" max="7684" width="19.85546875" customWidth="1"/>
    <col min="7685" max="7685" width="2.28515625" customWidth="1"/>
    <col min="7686" max="7686" width="18.42578125" customWidth="1"/>
    <col min="7687" max="7687" width="2.7109375" customWidth="1"/>
    <col min="7688" max="7688" width="18.7109375" customWidth="1"/>
    <col min="7689" max="7689" width="2.5703125" customWidth="1"/>
    <col min="7690" max="7690" width="18.7109375" customWidth="1"/>
    <col min="7691" max="7691" width="3" customWidth="1"/>
    <col min="7692" max="7692" width="18.7109375" customWidth="1"/>
    <col min="7693" max="7693" width="3.42578125" customWidth="1"/>
    <col min="7694" max="7694" width="18.7109375" customWidth="1"/>
    <col min="7696" max="7700" width="12.28515625" customWidth="1"/>
    <col min="7702" max="7703" width="12.7109375" bestFit="1" customWidth="1"/>
    <col min="7704" max="7704" width="14.140625" bestFit="1" customWidth="1"/>
    <col min="7705" max="7706" width="12.7109375" bestFit="1" customWidth="1"/>
    <col min="7937" max="7937" width="76" customWidth="1"/>
    <col min="7938" max="7938" width="4.85546875" customWidth="1"/>
    <col min="7939" max="7939" width="3" customWidth="1"/>
    <col min="7940" max="7940" width="19.85546875" customWidth="1"/>
    <col min="7941" max="7941" width="2.28515625" customWidth="1"/>
    <col min="7942" max="7942" width="18.42578125" customWidth="1"/>
    <col min="7943" max="7943" width="2.7109375" customWidth="1"/>
    <col min="7944" max="7944" width="18.7109375" customWidth="1"/>
    <col min="7945" max="7945" width="2.5703125" customWidth="1"/>
    <col min="7946" max="7946" width="18.7109375" customWidth="1"/>
    <col min="7947" max="7947" width="3" customWidth="1"/>
    <col min="7948" max="7948" width="18.7109375" customWidth="1"/>
    <col min="7949" max="7949" width="3.42578125" customWidth="1"/>
    <col min="7950" max="7950" width="18.7109375" customWidth="1"/>
    <col min="7952" max="7956" width="12.28515625" customWidth="1"/>
    <col min="7958" max="7959" width="12.7109375" bestFit="1" customWidth="1"/>
    <col min="7960" max="7960" width="14.140625" bestFit="1" customWidth="1"/>
    <col min="7961" max="7962" width="12.7109375" bestFit="1" customWidth="1"/>
    <col min="8193" max="8193" width="76" customWidth="1"/>
    <col min="8194" max="8194" width="4.85546875" customWidth="1"/>
    <col min="8195" max="8195" width="3" customWidth="1"/>
    <col min="8196" max="8196" width="19.85546875" customWidth="1"/>
    <col min="8197" max="8197" width="2.28515625" customWidth="1"/>
    <col min="8198" max="8198" width="18.42578125" customWidth="1"/>
    <col min="8199" max="8199" width="2.7109375" customWidth="1"/>
    <col min="8200" max="8200" width="18.7109375" customWidth="1"/>
    <col min="8201" max="8201" width="2.5703125" customWidth="1"/>
    <col min="8202" max="8202" width="18.7109375" customWidth="1"/>
    <col min="8203" max="8203" width="3" customWidth="1"/>
    <col min="8204" max="8204" width="18.7109375" customWidth="1"/>
    <col min="8205" max="8205" width="3.42578125" customWidth="1"/>
    <col min="8206" max="8206" width="18.7109375" customWidth="1"/>
    <col min="8208" max="8212" width="12.28515625" customWidth="1"/>
    <col min="8214" max="8215" width="12.7109375" bestFit="1" customWidth="1"/>
    <col min="8216" max="8216" width="14.140625" bestFit="1" customWidth="1"/>
    <col min="8217" max="8218" width="12.7109375" bestFit="1" customWidth="1"/>
    <col min="8449" max="8449" width="76" customWidth="1"/>
    <col min="8450" max="8450" width="4.85546875" customWidth="1"/>
    <col min="8451" max="8451" width="3" customWidth="1"/>
    <col min="8452" max="8452" width="19.85546875" customWidth="1"/>
    <col min="8453" max="8453" width="2.28515625" customWidth="1"/>
    <col min="8454" max="8454" width="18.42578125" customWidth="1"/>
    <col min="8455" max="8455" width="2.7109375" customWidth="1"/>
    <col min="8456" max="8456" width="18.7109375" customWidth="1"/>
    <col min="8457" max="8457" width="2.5703125" customWidth="1"/>
    <col min="8458" max="8458" width="18.7109375" customWidth="1"/>
    <col min="8459" max="8459" width="3" customWidth="1"/>
    <col min="8460" max="8460" width="18.7109375" customWidth="1"/>
    <col min="8461" max="8461" width="3.42578125" customWidth="1"/>
    <col min="8462" max="8462" width="18.7109375" customWidth="1"/>
    <col min="8464" max="8468" width="12.28515625" customWidth="1"/>
    <col min="8470" max="8471" width="12.7109375" bestFit="1" customWidth="1"/>
    <col min="8472" max="8472" width="14.140625" bestFit="1" customWidth="1"/>
    <col min="8473" max="8474" width="12.7109375" bestFit="1" customWidth="1"/>
    <col min="8705" max="8705" width="76" customWidth="1"/>
    <col min="8706" max="8706" width="4.85546875" customWidth="1"/>
    <col min="8707" max="8707" width="3" customWidth="1"/>
    <col min="8708" max="8708" width="19.85546875" customWidth="1"/>
    <col min="8709" max="8709" width="2.28515625" customWidth="1"/>
    <col min="8710" max="8710" width="18.42578125" customWidth="1"/>
    <col min="8711" max="8711" width="2.7109375" customWidth="1"/>
    <col min="8712" max="8712" width="18.7109375" customWidth="1"/>
    <col min="8713" max="8713" width="2.5703125" customWidth="1"/>
    <col min="8714" max="8714" width="18.7109375" customWidth="1"/>
    <col min="8715" max="8715" width="3" customWidth="1"/>
    <col min="8716" max="8716" width="18.7109375" customWidth="1"/>
    <col min="8717" max="8717" width="3.42578125" customWidth="1"/>
    <col min="8718" max="8718" width="18.7109375" customWidth="1"/>
    <col min="8720" max="8724" width="12.28515625" customWidth="1"/>
    <col min="8726" max="8727" width="12.7109375" bestFit="1" customWidth="1"/>
    <col min="8728" max="8728" width="14.140625" bestFit="1" customWidth="1"/>
    <col min="8729" max="8730" width="12.7109375" bestFit="1" customWidth="1"/>
    <col min="8961" max="8961" width="76" customWidth="1"/>
    <col min="8962" max="8962" width="4.85546875" customWidth="1"/>
    <col min="8963" max="8963" width="3" customWidth="1"/>
    <col min="8964" max="8964" width="19.85546875" customWidth="1"/>
    <col min="8965" max="8965" width="2.28515625" customWidth="1"/>
    <col min="8966" max="8966" width="18.42578125" customWidth="1"/>
    <col min="8967" max="8967" width="2.7109375" customWidth="1"/>
    <col min="8968" max="8968" width="18.7109375" customWidth="1"/>
    <col min="8969" max="8969" width="2.5703125" customWidth="1"/>
    <col min="8970" max="8970" width="18.7109375" customWidth="1"/>
    <col min="8971" max="8971" width="3" customWidth="1"/>
    <col min="8972" max="8972" width="18.7109375" customWidth="1"/>
    <col min="8973" max="8973" width="3.42578125" customWidth="1"/>
    <col min="8974" max="8974" width="18.7109375" customWidth="1"/>
    <col min="8976" max="8980" width="12.28515625" customWidth="1"/>
    <col min="8982" max="8983" width="12.7109375" bestFit="1" customWidth="1"/>
    <col min="8984" max="8984" width="14.140625" bestFit="1" customWidth="1"/>
    <col min="8985" max="8986" width="12.7109375" bestFit="1" customWidth="1"/>
    <col min="9217" max="9217" width="76" customWidth="1"/>
    <col min="9218" max="9218" width="4.85546875" customWidth="1"/>
    <col min="9219" max="9219" width="3" customWidth="1"/>
    <col min="9220" max="9220" width="19.85546875" customWidth="1"/>
    <col min="9221" max="9221" width="2.28515625" customWidth="1"/>
    <col min="9222" max="9222" width="18.42578125" customWidth="1"/>
    <col min="9223" max="9223" width="2.7109375" customWidth="1"/>
    <col min="9224" max="9224" width="18.7109375" customWidth="1"/>
    <col min="9225" max="9225" width="2.5703125" customWidth="1"/>
    <col min="9226" max="9226" width="18.7109375" customWidth="1"/>
    <col min="9227" max="9227" width="3" customWidth="1"/>
    <col min="9228" max="9228" width="18.7109375" customWidth="1"/>
    <col min="9229" max="9229" width="3.42578125" customWidth="1"/>
    <col min="9230" max="9230" width="18.7109375" customWidth="1"/>
    <col min="9232" max="9236" width="12.28515625" customWidth="1"/>
    <col min="9238" max="9239" width="12.7109375" bestFit="1" customWidth="1"/>
    <col min="9240" max="9240" width="14.140625" bestFit="1" customWidth="1"/>
    <col min="9241" max="9242" width="12.7109375" bestFit="1" customWidth="1"/>
    <col min="9473" max="9473" width="76" customWidth="1"/>
    <col min="9474" max="9474" width="4.85546875" customWidth="1"/>
    <col min="9475" max="9475" width="3" customWidth="1"/>
    <col min="9476" max="9476" width="19.85546875" customWidth="1"/>
    <col min="9477" max="9477" width="2.28515625" customWidth="1"/>
    <col min="9478" max="9478" width="18.42578125" customWidth="1"/>
    <col min="9479" max="9479" width="2.7109375" customWidth="1"/>
    <col min="9480" max="9480" width="18.7109375" customWidth="1"/>
    <col min="9481" max="9481" width="2.5703125" customWidth="1"/>
    <col min="9482" max="9482" width="18.7109375" customWidth="1"/>
    <col min="9483" max="9483" width="3" customWidth="1"/>
    <col min="9484" max="9484" width="18.7109375" customWidth="1"/>
    <col min="9485" max="9485" width="3.42578125" customWidth="1"/>
    <col min="9486" max="9486" width="18.7109375" customWidth="1"/>
    <col min="9488" max="9492" width="12.28515625" customWidth="1"/>
    <col min="9494" max="9495" width="12.7109375" bestFit="1" customWidth="1"/>
    <col min="9496" max="9496" width="14.140625" bestFit="1" customWidth="1"/>
    <col min="9497" max="9498" width="12.7109375" bestFit="1" customWidth="1"/>
    <col min="9729" max="9729" width="76" customWidth="1"/>
    <col min="9730" max="9730" width="4.85546875" customWidth="1"/>
    <col min="9731" max="9731" width="3" customWidth="1"/>
    <col min="9732" max="9732" width="19.85546875" customWidth="1"/>
    <col min="9733" max="9733" width="2.28515625" customWidth="1"/>
    <col min="9734" max="9734" width="18.42578125" customWidth="1"/>
    <col min="9735" max="9735" width="2.7109375" customWidth="1"/>
    <col min="9736" max="9736" width="18.7109375" customWidth="1"/>
    <col min="9737" max="9737" width="2.5703125" customWidth="1"/>
    <col min="9738" max="9738" width="18.7109375" customWidth="1"/>
    <col min="9739" max="9739" width="3" customWidth="1"/>
    <col min="9740" max="9740" width="18.7109375" customWidth="1"/>
    <col min="9741" max="9741" width="3.42578125" customWidth="1"/>
    <col min="9742" max="9742" width="18.7109375" customWidth="1"/>
    <col min="9744" max="9748" width="12.28515625" customWidth="1"/>
    <col min="9750" max="9751" width="12.7109375" bestFit="1" customWidth="1"/>
    <col min="9752" max="9752" width="14.140625" bestFit="1" customWidth="1"/>
    <col min="9753" max="9754" width="12.7109375" bestFit="1" customWidth="1"/>
    <col min="9985" max="9985" width="76" customWidth="1"/>
    <col min="9986" max="9986" width="4.85546875" customWidth="1"/>
    <col min="9987" max="9987" width="3" customWidth="1"/>
    <col min="9988" max="9988" width="19.85546875" customWidth="1"/>
    <col min="9989" max="9989" width="2.28515625" customWidth="1"/>
    <col min="9990" max="9990" width="18.42578125" customWidth="1"/>
    <col min="9991" max="9991" width="2.7109375" customWidth="1"/>
    <col min="9992" max="9992" width="18.7109375" customWidth="1"/>
    <col min="9993" max="9993" width="2.5703125" customWidth="1"/>
    <col min="9994" max="9994" width="18.7109375" customWidth="1"/>
    <col min="9995" max="9995" width="3" customWidth="1"/>
    <col min="9996" max="9996" width="18.7109375" customWidth="1"/>
    <col min="9997" max="9997" width="3.42578125" customWidth="1"/>
    <col min="9998" max="9998" width="18.7109375" customWidth="1"/>
    <col min="10000" max="10004" width="12.28515625" customWidth="1"/>
    <col min="10006" max="10007" width="12.7109375" bestFit="1" customWidth="1"/>
    <col min="10008" max="10008" width="14.140625" bestFit="1" customWidth="1"/>
    <col min="10009" max="10010" width="12.7109375" bestFit="1" customWidth="1"/>
    <col min="10241" max="10241" width="76" customWidth="1"/>
    <col min="10242" max="10242" width="4.85546875" customWidth="1"/>
    <col min="10243" max="10243" width="3" customWidth="1"/>
    <col min="10244" max="10244" width="19.85546875" customWidth="1"/>
    <col min="10245" max="10245" width="2.28515625" customWidth="1"/>
    <col min="10246" max="10246" width="18.42578125" customWidth="1"/>
    <col min="10247" max="10247" width="2.7109375" customWidth="1"/>
    <col min="10248" max="10248" width="18.7109375" customWidth="1"/>
    <col min="10249" max="10249" width="2.5703125" customWidth="1"/>
    <col min="10250" max="10250" width="18.7109375" customWidth="1"/>
    <col min="10251" max="10251" width="3" customWidth="1"/>
    <col min="10252" max="10252" width="18.7109375" customWidth="1"/>
    <col min="10253" max="10253" width="3.42578125" customWidth="1"/>
    <col min="10254" max="10254" width="18.7109375" customWidth="1"/>
    <col min="10256" max="10260" width="12.28515625" customWidth="1"/>
    <col min="10262" max="10263" width="12.7109375" bestFit="1" customWidth="1"/>
    <col min="10264" max="10264" width="14.140625" bestFit="1" customWidth="1"/>
    <col min="10265" max="10266" width="12.7109375" bestFit="1" customWidth="1"/>
    <col min="10497" max="10497" width="76" customWidth="1"/>
    <col min="10498" max="10498" width="4.85546875" customWidth="1"/>
    <col min="10499" max="10499" width="3" customWidth="1"/>
    <col min="10500" max="10500" width="19.85546875" customWidth="1"/>
    <col min="10501" max="10501" width="2.28515625" customWidth="1"/>
    <col min="10502" max="10502" width="18.42578125" customWidth="1"/>
    <col min="10503" max="10503" width="2.7109375" customWidth="1"/>
    <col min="10504" max="10504" width="18.7109375" customWidth="1"/>
    <col min="10505" max="10505" width="2.5703125" customWidth="1"/>
    <col min="10506" max="10506" width="18.7109375" customWidth="1"/>
    <col min="10507" max="10507" width="3" customWidth="1"/>
    <col min="10508" max="10508" width="18.7109375" customWidth="1"/>
    <col min="10509" max="10509" width="3.42578125" customWidth="1"/>
    <col min="10510" max="10510" width="18.7109375" customWidth="1"/>
    <col min="10512" max="10516" width="12.28515625" customWidth="1"/>
    <col min="10518" max="10519" width="12.7109375" bestFit="1" customWidth="1"/>
    <col min="10520" max="10520" width="14.140625" bestFit="1" customWidth="1"/>
    <col min="10521" max="10522" width="12.7109375" bestFit="1" customWidth="1"/>
    <col min="10753" max="10753" width="76" customWidth="1"/>
    <col min="10754" max="10754" width="4.85546875" customWidth="1"/>
    <col min="10755" max="10755" width="3" customWidth="1"/>
    <col min="10756" max="10756" width="19.85546875" customWidth="1"/>
    <col min="10757" max="10757" width="2.28515625" customWidth="1"/>
    <col min="10758" max="10758" width="18.42578125" customWidth="1"/>
    <col min="10759" max="10759" width="2.7109375" customWidth="1"/>
    <col min="10760" max="10760" width="18.7109375" customWidth="1"/>
    <col min="10761" max="10761" width="2.5703125" customWidth="1"/>
    <col min="10762" max="10762" width="18.7109375" customWidth="1"/>
    <col min="10763" max="10763" width="3" customWidth="1"/>
    <col min="10764" max="10764" width="18.7109375" customWidth="1"/>
    <col min="10765" max="10765" width="3.42578125" customWidth="1"/>
    <col min="10766" max="10766" width="18.7109375" customWidth="1"/>
    <col min="10768" max="10772" width="12.28515625" customWidth="1"/>
    <col min="10774" max="10775" width="12.7109375" bestFit="1" customWidth="1"/>
    <col min="10776" max="10776" width="14.140625" bestFit="1" customWidth="1"/>
    <col min="10777" max="10778" width="12.7109375" bestFit="1" customWidth="1"/>
    <col min="11009" max="11009" width="76" customWidth="1"/>
    <col min="11010" max="11010" width="4.85546875" customWidth="1"/>
    <col min="11011" max="11011" width="3" customWidth="1"/>
    <col min="11012" max="11012" width="19.85546875" customWidth="1"/>
    <col min="11013" max="11013" width="2.28515625" customWidth="1"/>
    <col min="11014" max="11014" width="18.42578125" customWidth="1"/>
    <col min="11015" max="11015" width="2.7109375" customWidth="1"/>
    <col min="11016" max="11016" width="18.7109375" customWidth="1"/>
    <col min="11017" max="11017" width="2.5703125" customWidth="1"/>
    <col min="11018" max="11018" width="18.7109375" customWidth="1"/>
    <col min="11019" max="11019" width="3" customWidth="1"/>
    <col min="11020" max="11020" width="18.7109375" customWidth="1"/>
    <col min="11021" max="11021" width="3.42578125" customWidth="1"/>
    <col min="11022" max="11022" width="18.7109375" customWidth="1"/>
    <col min="11024" max="11028" width="12.28515625" customWidth="1"/>
    <col min="11030" max="11031" width="12.7109375" bestFit="1" customWidth="1"/>
    <col min="11032" max="11032" width="14.140625" bestFit="1" customWidth="1"/>
    <col min="11033" max="11034" width="12.7109375" bestFit="1" customWidth="1"/>
    <col min="11265" max="11265" width="76" customWidth="1"/>
    <col min="11266" max="11266" width="4.85546875" customWidth="1"/>
    <col min="11267" max="11267" width="3" customWidth="1"/>
    <col min="11268" max="11268" width="19.85546875" customWidth="1"/>
    <col min="11269" max="11269" width="2.28515625" customWidth="1"/>
    <col min="11270" max="11270" width="18.42578125" customWidth="1"/>
    <col min="11271" max="11271" width="2.7109375" customWidth="1"/>
    <col min="11272" max="11272" width="18.7109375" customWidth="1"/>
    <col min="11273" max="11273" width="2.5703125" customWidth="1"/>
    <col min="11274" max="11274" width="18.7109375" customWidth="1"/>
    <col min="11275" max="11275" width="3" customWidth="1"/>
    <col min="11276" max="11276" width="18.7109375" customWidth="1"/>
    <col min="11277" max="11277" width="3.42578125" customWidth="1"/>
    <col min="11278" max="11278" width="18.7109375" customWidth="1"/>
    <col min="11280" max="11284" width="12.28515625" customWidth="1"/>
    <col min="11286" max="11287" width="12.7109375" bestFit="1" customWidth="1"/>
    <col min="11288" max="11288" width="14.140625" bestFit="1" customWidth="1"/>
    <col min="11289" max="11290" width="12.7109375" bestFit="1" customWidth="1"/>
    <col min="11521" max="11521" width="76" customWidth="1"/>
    <col min="11522" max="11522" width="4.85546875" customWidth="1"/>
    <col min="11523" max="11523" width="3" customWidth="1"/>
    <col min="11524" max="11524" width="19.85546875" customWidth="1"/>
    <col min="11525" max="11525" width="2.28515625" customWidth="1"/>
    <col min="11526" max="11526" width="18.42578125" customWidth="1"/>
    <col min="11527" max="11527" width="2.7109375" customWidth="1"/>
    <col min="11528" max="11528" width="18.7109375" customWidth="1"/>
    <col min="11529" max="11529" width="2.5703125" customWidth="1"/>
    <col min="11530" max="11530" width="18.7109375" customWidth="1"/>
    <col min="11531" max="11531" width="3" customWidth="1"/>
    <col min="11532" max="11532" width="18.7109375" customWidth="1"/>
    <col min="11533" max="11533" width="3.42578125" customWidth="1"/>
    <col min="11534" max="11534" width="18.7109375" customWidth="1"/>
    <col min="11536" max="11540" width="12.28515625" customWidth="1"/>
    <col min="11542" max="11543" width="12.7109375" bestFit="1" customWidth="1"/>
    <col min="11544" max="11544" width="14.140625" bestFit="1" customWidth="1"/>
    <col min="11545" max="11546" width="12.7109375" bestFit="1" customWidth="1"/>
    <col min="11777" max="11777" width="76" customWidth="1"/>
    <col min="11778" max="11778" width="4.85546875" customWidth="1"/>
    <col min="11779" max="11779" width="3" customWidth="1"/>
    <col min="11780" max="11780" width="19.85546875" customWidth="1"/>
    <col min="11781" max="11781" width="2.28515625" customWidth="1"/>
    <col min="11782" max="11782" width="18.42578125" customWidth="1"/>
    <col min="11783" max="11783" width="2.7109375" customWidth="1"/>
    <col min="11784" max="11784" width="18.7109375" customWidth="1"/>
    <col min="11785" max="11785" width="2.5703125" customWidth="1"/>
    <col min="11786" max="11786" width="18.7109375" customWidth="1"/>
    <col min="11787" max="11787" width="3" customWidth="1"/>
    <col min="11788" max="11788" width="18.7109375" customWidth="1"/>
    <col min="11789" max="11789" width="3.42578125" customWidth="1"/>
    <col min="11790" max="11790" width="18.7109375" customWidth="1"/>
    <col min="11792" max="11796" width="12.28515625" customWidth="1"/>
    <col min="11798" max="11799" width="12.7109375" bestFit="1" customWidth="1"/>
    <col min="11800" max="11800" width="14.140625" bestFit="1" customWidth="1"/>
    <col min="11801" max="11802" width="12.7109375" bestFit="1" customWidth="1"/>
    <col min="12033" max="12033" width="76" customWidth="1"/>
    <col min="12034" max="12034" width="4.85546875" customWidth="1"/>
    <col min="12035" max="12035" width="3" customWidth="1"/>
    <col min="12036" max="12036" width="19.85546875" customWidth="1"/>
    <col min="12037" max="12037" width="2.28515625" customWidth="1"/>
    <col min="12038" max="12038" width="18.42578125" customWidth="1"/>
    <col min="12039" max="12039" width="2.7109375" customWidth="1"/>
    <col min="12040" max="12040" width="18.7109375" customWidth="1"/>
    <col min="12041" max="12041" width="2.5703125" customWidth="1"/>
    <col min="12042" max="12042" width="18.7109375" customWidth="1"/>
    <col min="12043" max="12043" width="3" customWidth="1"/>
    <col min="12044" max="12044" width="18.7109375" customWidth="1"/>
    <col min="12045" max="12045" width="3.42578125" customWidth="1"/>
    <col min="12046" max="12046" width="18.7109375" customWidth="1"/>
    <col min="12048" max="12052" width="12.28515625" customWidth="1"/>
    <col min="12054" max="12055" width="12.7109375" bestFit="1" customWidth="1"/>
    <col min="12056" max="12056" width="14.140625" bestFit="1" customWidth="1"/>
    <col min="12057" max="12058" width="12.7109375" bestFit="1" customWidth="1"/>
    <col min="12289" max="12289" width="76" customWidth="1"/>
    <col min="12290" max="12290" width="4.85546875" customWidth="1"/>
    <col min="12291" max="12291" width="3" customWidth="1"/>
    <col min="12292" max="12292" width="19.85546875" customWidth="1"/>
    <col min="12293" max="12293" width="2.28515625" customWidth="1"/>
    <col min="12294" max="12294" width="18.42578125" customWidth="1"/>
    <col min="12295" max="12295" width="2.7109375" customWidth="1"/>
    <col min="12296" max="12296" width="18.7109375" customWidth="1"/>
    <col min="12297" max="12297" width="2.5703125" customWidth="1"/>
    <col min="12298" max="12298" width="18.7109375" customWidth="1"/>
    <col min="12299" max="12299" width="3" customWidth="1"/>
    <col min="12300" max="12300" width="18.7109375" customWidth="1"/>
    <col min="12301" max="12301" width="3.42578125" customWidth="1"/>
    <col min="12302" max="12302" width="18.7109375" customWidth="1"/>
    <col min="12304" max="12308" width="12.28515625" customWidth="1"/>
    <col min="12310" max="12311" width="12.7109375" bestFit="1" customWidth="1"/>
    <col min="12312" max="12312" width="14.140625" bestFit="1" customWidth="1"/>
    <col min="12313" max="12314" width="12.7109375" bestFit="1" customWidth="1"/>
    <col min="12545" max="12545" width="76" customWidth="1"/>
    <col min="12546" max="12546" width="4.85546875" customWidth="1"/>
    <col min="12547" max="12547" width="3" customWidth="1"/>
    <col min="12548" max="12548" width="19.85546875" customWidth="1"/>
    <col min="12549" max="12549" width="2.28515625" customWidth="1"/>
    <col min="12550" max="12550" width="18.42578125" customWidth="1"/>
    <col min="12551" max="12551" width="2.7109375" customWidth="1"/>
    <col min="12552" max="12552" width="18.7109375" customWidth="1"/>
    <col min="12553" max="12553" width="2.5703125" customWidth="1"/>
    <col min="12554" max="12554" width="18.7109375" customWidth="1"/>
    <col min="12555" max="12555" width="3" customWidth="1"/>
    <col min="12556" max="12556" width="18.7109375" customWidth="1"/>
    <col min="12557" max="12557" width="3.42578125" customWidth="1"/>
    <col min="12558" max="12558" width="18.7109375" customWidth="1"/>
    <col min="12560" max="12564" width="12.28515625" customWidth="1"/>
    <col min="12566" max="12567" width="12.7109375" bestFit="1" customWidth="1"/>
    <col min="12568" max="12568" width="14.140625" bestFit="1" customWidth="1"/>
    <col min="12569" max="12570" width="12.7109375" bestFit="1" customWidth="1"/>
    <col min="12801" max="12801" width="76" customWidth="1"/>
    <col min="12802" max="12802" width="4.85546875" customWidth="1"/>
    <col min="12803" max="12803" width="3" customWidth="1"/>
    <col min="12804" max="12804" width="19.85546875" customWidth="1"/>
    <col min="12805" max="12805" width="2.28515625" customWidth="1"/>
    <col min="12806" max="12806" width="18.42578125" customWidth="1"/>
    <col min="12807" max="12807" width="2.7109375" customWidth="1"/>
    <col min="12808" max="12808" width="18.7109375" customWidth="1"/>
    <col min="12809" max="12809" width="2.5703125" customWidth="1"/>
    <col min="12810" max="12810" width="18.7109375" customWidth="1"/>
    <col min="12811" max="12811" width="3" customWidth="1"/>
    <col min="12812" max="12812" width="18.7109375" customWidth="1"/>
    <col min="12813" max="12813" width="3.42578125" customWidth="1"/>
    <col min="12814" max="12814" width="18.7109375" customWidth="1"/>
    <col min="12816" max="12820" width="12.28515625" customWidth="1"/>
    <col min="12822" max="12823" width="12.7109375" bestFit="1" customWidth="1"/>
    <col min="12824" max="12824" width="14.140625" bestFit="1" customWidth="1"/>
    <col min="12825" max="12826" width="12.7109375" bestFit="1" customWidth="1"/>
    <col min="13057" max="13057" width="76" customWidth="1"/>
    <col min="13058" max="13058" width="4.85546875" customWidth="1"/>
    <col min="13059" max="13059" width="3" customWidth="1"/>
    <col min="13060" max="13060" width="19.85546875" customWidth="1"/>
    <col min="13061" max="13061" width="2.28515625" customWidth="1"/>
    <col min="13062" max="13062" width="18.42578125" customWidth="1"/>
    <col min="13063" max="13063" width="2.7109375" customWidth="1"/>
    <col min="13064" max="13064" width="18.7109375" customWidth="1"/>
    <col min="13065" max="13065" width="2.5703125" customWidth="1"/>
    <col min="13066" max="13066" width="18.7109375" customWidth="1"/>
    <col min="13067" max="13067" width="3" customWidth="1"/>
    <col min="13068" max="13068" width="18.7109375" customWidth="1"/>
    <col min="13069" max="13069" width="3.42578125" customWidth="1"/>
    <col min="13070" max="13070" width="18.7109375" customWidth="1"/>
    <col min="13072" max="13076" width="12.28515625" customWidth="1"/>
    <col min="13078" max="13079" width="12.7109375" bestFit="1" customWidth="1"/>
    <col min="13080" max="13080" width="14.140625" bestFit="1" customWidth="1"/>
    <col min="13081" max="13082" width="12.7109375" bestFit="1" customWidth="1"/>
    <col min="13313" max="13313" width="76" customWidth="1"/>
    <col min="13314" max="13314" width="4.85546875" customWidth="1"/>
    <col min="13315" max="13315" width="3" customWidth="1"/>
    <col min="13316" max="13316" width="19.85546875" customWidth="1"/>
    <col min="13317" max="13317" width="2.28515625" customWidth="1"/>
    <col min="13318" max="13318" width="18.42578125" customWidth="1"/>
    <col min="13319" max="13319" width="2.7109375" customWidth="1"/>
    <col min="13320" max="13320" width="18.7109375" customWidth="1"/>
    <col min="13321" max="13321" width="2.5703125" customWidth="1"/>
    <col min="13322" max="13322" width="18.7109375" customWidth="1"/>
    <col min="13323" max="13323" width="3" customWidth="1"/>
    <col min="13324" max="13324" width="18.7109375" customWidth="1"/>
    <col min="13325" max="13325" width="3.42578125" customWidth="1"/>
    <col min="13326" max="13326" width="18.7109375" customWidth="1"/>
    <col min="13328" max="13332" width="12.28515625" customWidth="1"/>
    <col min="13334" max="13335" width="12.7109375" bestFit="1" customWidth="1"/>
    <col min="13336" max="13336" width="14.140625" bestFit="1" customWidth="1"/>
    <col min="13337" max="13338" width="12.7109375" bestFit="1" customWidth="1"/>
    <col min="13569" max="13569" width="76" customWidth="1"/>
    <col min="13570" max="13570" width="4.85546875" customWidth="1"/>
    <col min="13571" max="13571" width="3" customWidth="1"/>
    <col min="13572" max="13572" width="19.85546875" customWidth="1"/>
    <col min="13573" max="13573" width="2.28515625" customWidth="1"/>
    <col min="13574" max="13574" width="18.42578125" customWidth="1"/>
    <col min="13575" max="13575" width="2.7109375" customWidth="1"/>
    <col min="13576" max="13576" width="18.7109375" customWidth="1"/>
    <col min="13577" max="13577" width="2.5703125" customWidth="1"/>
    <col min="13578" max="13578" width="18.7109375" customWidth="1"/>
    <col min="13579" max="13579" width="3" customWidth="1"/>
    <col min="13580" max="13580" width="18.7109375" customWidth="1"/>
    <col min="13581" max="13581" width="3.42578125" customWidth="1"/>
    <col min="13582" max="13582" width="18.7109375" customWidth="1"/>
    <col min="13584" max="13588" width="12.28515625" customWidth="1"/>
    <col min="13590" max="13591" width="12.7109375" bestFit="1" customWidth="1"/>
    <col min="13592" max="13592" width="14.140625" bestFit="1" customWidth="1"/>
    <col min="13593" max="13594" width="12.7109375" bestFit="1" customWidth="1"/>
    <col min="13825" max="13825" width="76" customWidth="1"/>
    <col min="13826" max="13826" width="4.85546875" customWidth="1"/>
    <col min="13827" max="13827" width="3" customWidth="1"/>
    <col min="13828" max="13828" width="19.85546875" customWidth="1"/>
    <col min="13829" max="13829" width="2.28515625" customWidth="1"/>
    <col min="13830" max="13830" width="18.42578125" customWidth="1"/>
    <col min="13831" max="13831" width="2.7109375" customWidth="1"/>
    <col min="13832" max="13832" width="18.7109375" customWidth="1"/>
    <col min="13833" max="13833" width="2.5703125" customWidth="1"/>
    <col min="13834" max="13834" width="18.7109375" customWidth="1"/>
    <col min="13835" max="13835" width="3" customWidth="1"/>
    <col min="13836" max="13836" width="18.7109375" customWidth="1"/>
    <col min="13837" max="13837" width="3.42578125" customWidth="1"/>
    <col min="13838" max="13838" width="18.7109375" customWidth="1"/>
    <col min="13840" max="13844" width="12.28515625" customWidth="1"/>
    <col min="13846" max="13847" width="12.7109375" bestFit="1" customWidth="1"/>
    <col min="13848" max="13848" width="14.140625" bestFit="1" customWidth="1"/>
    <col min="13849" max="13850" width="12.7109375" bestFit="1" customWidth="1"/>
    <col min="14081" max="14081" width="76" customWidth="1"/>
    <col min="14082" max="14082" width="4.85546875" customWidth="1"/>
    <col min="14083" max="14083" width="3" customWidth="1"/>
    <col min="14084" max="14084" width="19.85546875" customWidth="1"/>
    <col min="14085" max="14085" width="2.28515625" customWidth="1"/>
    <col min="14086" max="14086" width="18.42578125" customWidth="1"/>
    <col min="14087" max="14087" width="2.7109375" customWidth="1"/>
    <col min="14088" max="14088" width="18.7109375" customWidth="1"/>
    <col min="14089" max="14089" width="2.5703125" customWidth="1"/>
    <col min="14090" max="14090" width="18.7109375" customWidth="1"/>
    <col min="14091" max="14091" width="3" customWidth="1"/>
    <col min="14092" max="14092" width="18.7109375" customWidth="1"/>
    <col min="14093" max="14093" width="3.42578125" customWidth="1"/>
    <col min="14094" max="14094" width="18.7109375" customWidth="1"/>
    <col min="14096" max="14100" width="12.28515625" customWidth="1"/>
    <col min="14102" max="14103" width="12.7109375" bestFit="1" customWidth="1"/>
    <col min="14104" max="14104" width="14.140625" bestFit="1" customWidth="1"/>
    <col min="14105" max="14106" width="12.7109375" bestFit="1" customWidth="1"/>
    <col min="14337" max="14337" width="76" customWidth="1"/>
    <col min="14338" max="14338" width="4.85546875" customWidth="1"/>
    <col min="14339" max="14339" width="3" customWidth="1"/>
    <col min="14340" max="14340" width="19.85546875" customWidth="1"/>
    <col min="14341" max="14341" width="2.28515625" customWidth="1"/>
    <col min="14342" max="14342" width="18.42578125" customWidth="1"/>
    <col min="14343" max="14343" width="2.7109375" customWidth="1"/>
    <col min="14344" max="14344" width="18.7109375" customWidth="1"/>
    <col min="14345" max="14345" width="2.5703125" customWidth="1"/>
    <col min="14346" max="14346" width="18.7109375" customWidth="1"/>
    <col min="14347" max="14347" width="3" customWidth="1"/>
    <col min="14348" max="14348" width="18.7109375" customWidth="1"/>
    <col min="14349" max="14349" width="3.42578125" customWidth="1"/>
    <col min="14350" max="14350" width="18.7109375" customWidth="1"/>
    <col min="14352" max="14356" width="12.28515625" customWidth="1"/>
    <col min="14358" max="14359" width="12.7109375" bestFit="1" customWidth="1"/>
    <col min="14360" max="14360" width="14.140625" bestFit="1" customWidth="1"/>
    <col min="14361" max="14362" width="12.7109375" bestFit="1" customWidth="1"/>
    <col min="14593" max="14593" width="76" customWidth="1"/>
    <col min="14594" max="14594" width="4.85546875" customWidth="1"/>
    <col min="14595" max="14595" width="3" customWidth="1"/>
    <col min="14596" max="14596" width="19.85546875" customWidth="1"/>
    <col min="14597" max="14597" width="2.28515625" customWidth="1"/>
    <col min="14598" max="14598" width="18.42578125" customWidth="1"/>
    <col min="14599" max="14599" width="2.7109375" customWidth="1"/>
    <col min="14600" max="14600" width="18.7109375" customWidth="1"/>
    <col min="14601" max="14601" width="2.5703125" customWidth="1"/>
    <col min="14602" max="14602" width="18.7109375" customWidth="1"/>
    <col min="14603" max="14603" width="3" customWidth="1"/>
    <col min="14604" max="14604" width="18.7109375" customWidth="1"/>
    <col min="14605" max="14605" width="3.42578125" customWidth="1"/>
    <col min="14606" max="14606" width="18.7109375" customWidth="1"/>
    <col min="14608" max="14612" width="12.28515625" customWidth="1"/>
    <col min="14614" max="14615" width="12.7109375" bestFit="1" customWidth="1"/>
    <col min="14616" max="14616" width="14.140625" bestFit="1" customWidth="1"/>
    <col min="14617" max="14618" width="12.7109375" bestFit="1" customWidth="1"/>
    <col min="14849" max="14849" width="76" customWidth="1"/>
    <col min="14850" max="14850" width="4.85546875" customWidth="1"/>
    <col min="14851" max="14851" width="3" customWidth="1"/>
    <col min="14852" max="14852" width="19.85546875" customWidth="1"/>
    <col min="14853" max="14853" width="2.28515625" customWidth="1"/>
    <col min="14854" max="14854" width="18.42578125" customWidth="1"/>
    <col min="14855" max="14855" width="2.7109375" customWidth="1"/>
    <col min="14856" max="14856" width="18.7109375" customWidth="1"/>
    <col min="14857" max="14857" width="2.5703125" customWidth="1"/>
    <col min="14858" max="14858" width="18.7109375" customWidth="1"/>
    <col min="14859" max="14859" width="3" customWidth="1"/>
    <col min="14860" max="14860" width="18.7109375" customWidth="1"/>
    <col min="14861" max="14861" width="3.42578125" customWidth="1"/>
    <col min="14862" max="14862" width="18.7109375" customWidth="1"/>
    <col min="14864" max="14868" width="12.28515625" customWidth="1"/>
    <col min="14870" max="14871" width="12.7109375" bestFit="1" customWidth="1"/>
    <col min="14872" max="14872" width="14.140625" bestFit="1" customWidth="1"/>
    <col min="14873" max="14874" width="12.7109375" bestFit="1" customWidth="1"/>
    <col min="15105" max="15105" width="76" customWidth="1"/>
    <col min="15106" max="15106" width="4.85546875" customWidth="1"/>
    <col min="15107" max="15107" width="3" customWidth="1"/>
    <col min="15108" max="15108" width="19.85546875" customWidth="1"/>
    <col min="15109" max="15109" width="2.28515625" customWidth="1"/>
    <col min="15110" max="15110" width="18.42578125" customWidth="1"/>
    <col min="15111" max="15111" width="2.7109375" customWidth="1"/>
    <col min="15112" max="15112" width="18.7109375" customWidth="1"/>
    <col min="15113" max="15113" width="2.5703125" customWidth="1"/>
    <col min="15114" max="15114" width="18.7109375" customWidth="1"/>
    <col min="15115" max="15115" width="3" customWidth="1"/>
    <col min="15116" max="15116" width="18.7109375" customWidth="1"/>
    <col min="15117" max="15117" width="3.42578125" customWidth="1"/>
    <col min="15118" max="15118" width="18.7109375" customWidth="1"/>
    <col min="15120" max="15124" width="12.28515625" customWidth="1"/>
    <col min="15126" max="15127" width="12.7109375" bestFit="1" customWidth="1"/>
    <col min="15128" max="15128" width="14.140625" bestFit="1" customWidth="1"/>
    <col min="15129" max="15130" width="12.7109375" bestFit="1" customWidth="1"/>
    <col min="15361" max="15361" width="76" customWidth="1"/>
    <col min="15362" max="15362" width="4.85546875" customWidth="1"/>
    <col min="15363" max="15363" width="3" customWidth="1"/>
    <col min="15364" max="15364" width="19.85546875" customWidth="1"/>
    <col min="15365" max="15365" width="2.28515625" customWidth="1"/>
    <col min="15366" max="15366" width="18.42578125" customWidth="1"/>
    <col min="15367" max="15367" width="2.7109375" customWidth="1"/>
    <col min="15368" max="15368" width="18.7109375" customWidth="1"/>
    <col min="15369" max="15369" width="2.5703125" customWidth="1"/>
    <col min="15370" max="15370" width="18.7109375" customWidth="1"/>
    <col min="15371" max="15371" width="3" customWidth="1"/>
    <col min="15372" max="15372" width="18.7109375" customWidth="1"/>
    <col min="15373" max="15373" width="3.42578125" customWidth="1"/>
    <col min="15374" max="15374" width="18.7109375" customWidth="1"/>
    <col min="15376" max="15380" width="12.28515625" customWidth="1"/>
    <col min="15382" max="15383" width="12.7109375" bestFit="1" customWidth="1"/>
    <col min="15384" max="15384" width="14.140625" bestFit="1" customWidth="1"/>
    <col min="15385" max="15386" width="12.7109375" bestFit="1" customWidth="1"/>
    <col min="15617" max="15617" width="76" customWidth="1"/>
    <col min="15618" max="15618" width="4.85546875" customWidth="1"/>
    <col min="15619" max="15619" width="3" customWidth="1"/>
    <col min="15620" max="15620" width="19.85546875" customWidth="1"/>
    <col min="15621" max="15621" width="2.28515625" customWidth="1"/>
    <col min="15622" max="15622" width="18.42578125" customWidth="1"/>
    <col min="15623" max="15623" width="2.7109375" customWidth="1"/>
    <col min="15624" max="15624" width="18.7109375" customWidth="1"/>
    <col min="15625" max="15625" width="2.5703125" customWidth="1"/>
    <col min="15626" max="15626" width="18.7109375" customWidth="1"/>
    <col min="15627" max="15627" width="3" customWidth="1"/>
    <col min="15628" max="15628" width="18.7109375" customWidth="1"/>
    <col min="15629" max="15629" width="3.42578125" customWidth="1"/>
    <col min="15630" max="15630" width="18.7109375" customWidth="1"/>
    <col min="15632" max="15636" width="12.28515625" customWidth="1"/>
    <col min="15638" max="15639" width="12.7109375" bestFit="1" customWidth="1"/>
    <col min="15640" max="15640" width="14.140625" bestFit="1" customWidth="1"/>
    <col min="15641" max="15642" width="12.7109375" bestFit="1" customWidth="1"/>
    <col min="15873" max="15873" width="76" customWidth="1"/>
    <col min="15874" max="15874" width="4.85546875" customWidth="1"/>
    <col min="15875" max="15875" width="3" customWidth="1"/>
    <col min="15876" max="15876" width="19.85546875" customWidth="1"/>
    <col min="15877" max="15877" width="2.28515625" customWidth="1"/>
    <col min="15878" max="15878" width="18.42578125" customWidth="1"/>
    <col min="15879" max="15879" width="2.7109375" customWidth="1"/>
    <col min="15880" max="15880" width="18.7109375" customWidth="1"/>
    <col min="15881" max="15881" width="2.5703125" customWidth="1"/>
    <col min="15882" max="15882" width="18.7109375" customWidth="1"/>
    <col min="15883" max="15883" width="3" customWidth="1"/>
    <col min="15884" max="15884" width="18.7109375" customWidth="1"/>
    <col min="15885" max="15885" width="3.42578125" customWidth="1"/>
    <col min="15886" max="15886" width="18.7109375" customWidth="1"/>
    <col min="15888" max="15892" width="12.28515625" customWidth="1"/>
    <col min="15894" max="15895" width="12.7109375" bestFit="1" customWidth="1"/>
    <col min="15896" max="15896" width="14.140625" bestFit="1" customWidth="1"/>
    <col min="15897" max="15898" width="12.7109375" bestFit="1" customWidth="1"/>
    <col min="16129" max="16129" width="76" customWidth="1"/>
    <col min="16130" max="16130" width="4.85546875" customWidth="1"/>
    <col min="16131" max="16131" width="3" customWidth="1"/>
    <col min="16132" max="16132" width="19.85546875" customWidth="1"/>
    <col min="16133" max="16133" width="2.28515625" customWidth="1"/>
    <col min="16134" max="16134" width="18.42578125" customWidth="1"/>
    <col min="16135" max="16135" width="2.7109375" customWidth="1"/>
    <col min="16136" max="16136" width="18.7109375" customWidth="1"/>
    <col min="16137" max="16137" width="2.5703125" customWidth="1"/>
    <col min="16138" max="16138" width="18.7109375" customWidth="1"/>
    <col min="16139" max="16139" width="3" customWidth="1"/>
    <col min="16140" max="16140" width="18.7109375" customWidth="1"/>
    <col min="16141" max="16141" width="3.42578125" customWidth="1"/>
    <col min="16142" max="16142" width="18.7109375" customWidth="1"/>
    <col min="16144" max="16148" width="12.28515625" customWidth="1"/>
    <col min="16150" max="16151" width="12.7109375" bestFit="1" customWidth="1"/>
    <col min="16152" max="16152" width="14.140625" bestFit="1" customWidth="1"/>
    <col min="16153" max="16154" width="12.7109375" bestFit="1" customWidth="1"/>
  </cols>
  <sheetData>
    <row r="1" spans="1:20" ht="22.5" customHeight="1" thickBot="1" x14ac:dyDescent="0.3">
      <c r="A1" s="1" t="s">
        <v>197</v>
      </c>
      <c r="B1" s="2"/>
      <c r="C1" s="2"/>
      <c r="D1" s="3"/>
      <c r="E1" s="3"/>
      <c r="F1" s="3"/>
      <c r="G1" s="3"/>
      <c r="H1" s="3"/>
      <c r="I1" s="3"/>
      <c r="J1" s="3"/>
      <c r="K1" s="4"/>
      <c r="L1" s="5"/>
      <c r="M1" s="6"/>
    </row>
    <row r="2" spans="1:20" ht="23.25" customHeight="1" thickBot="1" x14ac:dyDescent="0.3">
      <c r="A2" s="9" t="s">
        <v>1</v>
      </c>
      <c r="B2" s="2"/>
      <c r="C2" s="2"/>
      <c r="D2" s="10"/>
      <c r="E2" s="10"/>
      <c r="F2" s="10"/>
      <c r="G2" s="10"/>
      <c r="H2" s="10"/>
      <c r="I2" s="10"/>
      <c r="J2" s="10"/>
      <c r="K2" s="11"/>
      <c r="L2" s="12"/>
      <c r="M2" s="13"/>
    </row>
    <row r="3" spans="1:20" ht="16.5" customHeight="1" x14ac:dyDescent="0.35">
      <c r="A3" s="14"/>
      <c r="B3" s="14"/>
      <c r="C3" s="14"/>
    </row>
    <row r="4" spans="1:20" ht="16.5" customHeight="1" x14ac:dyDescent="0.35">
      <c r="A4" s="14"/>
      <c r="B4" s="14"/>
      <c r="C4" s="14"/>
    </row>
    <row r="5" spans="1:20" ht="16.5" customHeight="1" x14ac:dyDescent="0.35">
      <c r="A5" s="14"/>
      <c r="B5" s="14"/>
      <c r="C5" s="14"/>
    </row>
    <row r="6" spans="1:20" ht="16.5" customHeight="1" thickBot="1" x14ac:dyDescent="0.4">
      <c r="A6" s="14"/>
      <c r="B6" s="14"/>
      <c r="C6" s="14"/>
    </row>
    <row r="7" spans="1:20" ht="30" customHeight="1" thickBot="1" x14ac:dyDescent="0.3">
      <c r="A7" s="16"/>
      <c r="B7" s="17"/>
      <c r="C7" s="17"/>
      <c r="D7" s="18" t="s">
        <v>2</v>
      </c>
    </row>
    <row r="8" spans="1:20" ht="27.75" customHeight="1" thickBot="1" x14ac:dyDescent="0.4">
      <c r="A8" s="19"/>
      <c r="B8" s="17"/>
      <c r="C8" s="17"/>
      <c r="D8" s="20"/>
      <c r="E8" s="14"/>
      <c r="F8" s="21" t="s">
        <v>3</v>
      </c>
      <c r="G8" s="22"/>
      <c r="H8" s="22"/>
      <c r="I8" s="22"/>
      <c r="J8" s="22"/>
      <c r="K8" s="22"/>
      <c r="L8" s="22"/>
      <c r="M8" s="22"/>
      <c r="N8" s="23"/>
      <c r="P8" s="24" t="s">
        <v>4</v>
      </c>
      <c r="Q8" s="25"/>
      <c r="R8" s="25"/>
      <c r="S8" s="25"/>
      <c r="T8" s="26"/>
    </row>
    <row r="9" spans="1:20" ht="23.25" thickBot="1" x14ac:dyDescent="0.35">
      <c r="A9" s="27" t="s">
        <v>5</v>
      </c>
      <c r="B9" s="19"/>
      <c r="C9" s="19"/>
      <c r="D9" s="28">
        <v>2015</v>
      </c>
      <c r="E9" s="17"/>
      <c r="F9" s="29">
        <v>2016</v>
      </c>
      <c r="G9" s="30"/>
      <c r="H9" s="29">
        <v>2017</v>
      </c>
      <c r="I9" s="30"/>
      <c r="J9" s="29">
        <v>2018</v>
      </c>
      <c r="K9" s="30"/>
      <c r="L9" s="29">
        <v>2019</v>
      </c>
      <c r="M9" s="31"/>
      <c r="N9" s="29">
        <v>2020</v>
      </c>
      <c r="P9" s="32">
        <v>2016</v>
      </c>
      <c r="Q9" s="32">
        <v>2017</v>
      </c>
      <c r="R9" s="32">
        <v>2018</v>
      </c>
      <c r="S9" s="32">
        <v>2019</v>
      </c>
      <c r="T9" s="32">
        <v>2020</v>
      </c>
    </row>
    <row r="10" spans="1:20" ht="18" x14ac:dyDescent="0.25">
      <c r="A10" s="33" t="s">
        <v>6</v>
      </c>
      <c r="B10" s="34"/>
      <c r="C10" s="34"/>
      <c r="D10" s="35">
        <v>0</v>
      </c>
      <c r="E10" s="36"/>
      <c r="F10" s="35">
        <v>0</v>
      </c>
      <c r="G10" s="37"/>
      <c r="H10" s="35">
        <v>0</v>
      </c>
      <c r="I10" s="37"/>
      <c r="J10" s="35">
        <v>0</v>
      </c>
      <c r="K10" s="38"/>
      <c r="L10" s="35">
        <v>0</v>
      </c>
      <c r="M10" s="38"/>
      <c r="N10" s="35">
        <v>0</v>
      </c>
      <c r="P10" s="39">
        <v>0</v>
      </c>
      <c r="Q10" s="39">
        <v>0</v>
      </c>
      <c r="R10" s="39">
        <v>0</v>
      </c>
      <c r="S10" s="39">
        <v>0</v>
      </c>
      <c r="T10" s="39">
        <v>0</v>
      </c>
    </row>
    <row r="11" spans="1:20" ht="15.75" x14ac:dyDescent="0.25">
      <c r="A11" s="33" t="s">
        <v>7</v>
      </c>
      <c r="B11" s="34"/>
      <c r="C11" s="34"/>
      <c r="D11" s="35">
        <v>0</v>
      </c>
      <c r="E11" s="40"/>
      <c r="F11" s="35">
        <v>0</v>
      </c>
      <c r="G11" s="41"/>
      <c r="H11" s="35">
        <v>0</v>
      </c>
      <c r="I11" s="41"/>
      <c r="J11" s="35">
        <v>0</v>
      </c>
      <c r="K11" s="42"/>
      <c r="L11" s="35">
        <v>0</v>
      </c>
      <c r="M11" s="43"/>
      <c r="N11" s="35">
        <v>0</v>
      </c>
      <c r="P11" s="44">
        <v>0</v>
      </c>
      <c r="Q11" s="44">
        <v>0</v>
      </c>
      <c r="R11" s="39">
        <v>0</v>
      </c>
      <c r="S11" s="39">
        <v>0</v>
      </c>
      <c r="T11" s="39">
        <v>0</v>
      </c>
    </row>
    <row r="12" spans="1:20" ht="31.5" x14ac:dyDescent="0.25">
      <c r="A12" s="45" t="s">
        <v>8</v>
      </c>
      <c r="B12" s="34"/>
      <c r="C12" s="34"/>
      <c r="D12" s="35">
        <v>0</v>
      </c>
      <c r="E12" s="40"/>
      <c r="F12" s="35">
        <v>0</v>
      </c>
      <c r="G12" s="41"/>
      <c r="H12" s="35">
        <v>0</v>
      </c>
      <c r="I12" s="41"/>
      <c r="J12" s="35">
        <v>0</v>
      </c>
      <c r="K12" s="42"/>
      <c r="L12" s="35">
        <v>0</v>
      </c>
      <c r="M12" s="43"/>
      <c r="N12" s="35">
        <v>0</v>
      </c>
      <c r="P12" s="44">
        <v>0</v>
      </c>
      <c r="Q12" s="44">
        <v>0</v>
      </c>
      <c r="R12" s="39">
        <v>0</v>
      </c>
      <c r="S12" s="39">
        <v>0</v>
      </c>
      <c r="T12" s="39">
        <v>0</v>
      </c>
    </row>
    <row r="13" spans="1:20" ht="15.75" x14ac:dyDescent="0.25">
      <c r="A13" s="33" t="s">
        <v>9</v>
      </c>
      <c r="B13" s="34"/>
      <c r="C13" s="34"/>
      <c r="D13" s="35">
        <v>0</v>
      </c>
      <c r="E13" s="40"/>
      <c r="F13" s="35">
        <v>973897.85200000007</v>
      </c>
      <c r="G13" s="41"/>
      <c r="H13" s="35">
        <v>1129932.7879999999</v>
      </c>
      <c r="I13" s="41"/>
      <c r="J13" s="35">
        <v>1282446.3960000002</v>
      </c>
      <c r="K13" s="42"/>
      <c r="L13" s="35">
        <v>1282446.3960000002</v>
      </c>
      <c r="M13" s="43"/>
      <c r="N13" s="35">
        <v>1282446.3960000002</v>
      </c>
      <c r="P13" s="44">
        <v>0.50868997001356919</v>
      </c>
      <c r="Q13" s="44">
        <v>0.64676247958010491</v>
      </c>
      <c r="R13" s="39">
        <v>0.68932300899045007</v>
      </c>
      <c r="S13" s="39">
        <v>0.68792875485706129</v>
      </c>
      <c r="T13" s="39">
        <v>0.68651241416661235</v>
      </c>
    </row>
    <row r="14" spans="1:20" ht="15.75" x14ac:dyDescent="0.25">
      <c r="A14" s="33" t="s">
        <v>10</v>
      </c>
      <c r="B14" s="34"/>
      <c r="C14" s="34"/>
      <c r="D14" s="35">
        <v>0</v>
      </c>
      <c r="E14" s="40"/>
      <c r="F14" s="35">
        <v>125000</v>
      </c>
      <c r="G14" s="41"/>
      <c r="H14" s="35">
        <v>0</v>
      </c>
      <c r="I14" s="41"/>
      <c r="J14" s="35">
        <v>0</v>
      </c>
      <c r="K14" s="42"/>
      <c r="L14" s="35">
        <v>0</v>
      </c>
      <c r="M14" s="43"/>
      <c r="N14" s="35">
        <v>0</v>
      </c>
      <c r="P14" s="44">
        <v>6.5290467702660213E-2</v>
      </c>
      <c r="Q14" s="44">
        <v>0</v>
      </c>
      <c r="R14" s="39">
        <v>0</v>
      </c>
      <c r="S14" s="39">
        <v>0</v>
      </c>
      <c r="T14" s="39">
        <v>0</v>
      </c>
    </row>
    <row r="15" spans="1:20" ht="15.75" x14ac:dyDescent="0.25">
      <c r="A15" s="33" t="s">
        <v>11</v>
      </c>
      <c r="B15" s="34"/>
      <c r="C15" s="34"/>
      <c r="D15" s="35">
        <v>0</v>
      </c>
      <c r="E15" s="40"/>
      <c r="F15" s="35">
        <v>125000</v>
      </c>
      <c r="G15" s="46"/>
      <c r="H15" s="35">
        <v>0</v>
      </c>
      <c r="I15" s="46"/>
      <c r="J15" s="35">
        <v>0</v>
      </c>
      <c r="K15" s="47"/>
      <c r="L15" s="35">
        <v>0</v>
      </c>
      <c r="M15" s="48"/>
      <c r="N15" s="35">
        <v>0</v>
      </c>
      <c r="P15" s="44">
        <v>6.5290467702660213E-2</v>
      </c>
      <c r="Q15" s="44">
        <v>0</v>
      </c>
      <c r="R15" s="39">
        <v>0</v>
      </c>
      <c r="S15" s="39">
        <v>0</v>
      </c>
      <c r="T15" s="39">
        <v>0</v>
      </c>
    </row>
    <row r="16" spans="1:20" ht="15.75" x14ac:dyDescent="0.25">
      <c r="A16" s="33" t="s">
        <v>12</v>
      </c>
      <c r="B16" s="34"/>
      <c r="C16" s="34"/>
      <c r="D16" s="35">
        <v>0</v>
      </c>
      <c r="E16" s="40"/>
      <c r="F16" s="35">
        <v>93750</v>
      </c>
      <c r="G16" s="41"/>
      <c r="H16" s="35">
        <v>108750</v>
      </c>
      <c r="I16" s="41"/>
      <c r="J16" s="35">
        <v>123750</v>
      </c>
      <c r="K16" s="42"/>
      <c r="L16" s="35">
        <v>123750</v>
      </c>
      <c r="M16" s="43"/>
      <c r="N16" s="35">
        <v>123750</v>
      </c>
      <c r="P16" s="44">
        <v>4.8967850776995156E-2</v>
      </c>
      <c r="Q16" s="44">
        <v>6.224743666287557E-2</v>
      </c>
      <c r="R16" s="39">
        <v>6.6516403826806167E-2</v>
      </c>
      <c r="S16" s="39">
        <v>6.6381864909978924E-2</v>
      </c>
      <c r="T16" s="39">
        <v>6.6245194745058397E-2</v>
      </c>
    </row>
    <row r="17" spans="1:31" ht="15.75" x14ac:dyDescent="0.25">
      <c r="A17" s="33" t="s">
        <v>13</v>
      </c>
      <c r="B17" s="34"/>
      <c r="C17" s="34"/>
      <c r="D17" s="35">
        <v>0</v>
      </c>
      <c r="E17" s="40"/>
      <c r="F17" s="35">
        <v>82160</v>
      </c>
      <c r="G17" s="41"/>
      <c r="H17" s="35">
        <v>94800</v>
      </c>
      <c r="I17" s="41"/>
      <c r="J17" s="35">
        <v>108230</v>
      </c>
      <c r="K17" s="42"/>
      <c r="L17" s="35">
        <v>108230</v>
      </c>
      <c r="M17" s="43"/>
      <c r="N17" s="35">
        <v>108230</v>
      </c>
      <c r="P17" s="44">
        <v>4.2914118611604497E-2</v>
      </c>
      <c r="Q17" s="44">
        <v>5.4262593063361876E-2</v>
      </c>
      <c r="R17" s="39">
        <v>5.8174306150910959E-2</v>
      </c>
      <c r="S17" s="39">
        <v>5.8056640316824393E-2</v>
      </c>
      <c r="T17" s="39">
        <v>5.7937110523294297E-2</v>
      </c>
    </row>
    <row r="18" spans="1:31" ht="15.75" x14ac:dyDescent="0.25">
      <c r="A18" s="33" t="s">
        <v>14</v>
      </c>
      <c r="B18" s="34"/>
      <c r="C18" s="34"/>
      <c r="D18" s="35">
        <v>0</v>
      </c>
      <c r="E18" s="40"/>
      <c r="F18" s="35">
        <v>40300</v>
      </c>
      <c r="G18" s="41"/>
      <c r="H18" s="35">
        <v>46800</v>
      </c>
      <c r="I18" s="41"/>
      <c r="J18" s="35">
        <v>53300</v>
      </c>
      <c r="K18" s="42"/>
      <c r="L18" s="35">
        <v>53300</v>
      </c>
      <c r="M18" s="43"/>
      <c r="N18" s="35">
        <v>53300</v>
      </c>
      <c r="P18" s="44">
        <v>2.1049646787337652E-2</v>
      </c>
      <c r="Q18" s="44">
        <v>2.6787862398368521E-2</v>
      </c>
      <c r="R18" s="39">
        <v>2.8649085446212273E-2</v>
      </c>
      <c r="S18" s="39">
        <v>2.8591138583449506E-2</v>
      </c>
      <c r="T18" s="39">
        <v>2.8532273777063532E-2</v>
      </c>
    </row>
    <row r="19" spans="1:31" ht="15.75" x14ac:dyDescent="0.25">
      <c r="A19" s="33" t="s">
        <v>15</v>
      </c>
      <c r="B19" s="34"/>
      <c r="C19" s="34"/>
      <c r="D19" s="35">
        <v>0</v>
      </c>
      <c r="E19" s="40"/>
      <c r="F19" s="35">
        <v>8000</v>
      </c>
      <c r="G19" s="41"/>
      <c r="H19" s="35">
        <v>9280</v>
      </c>
      <c r="I19" s="41"/>
      <c r="J19" s="35">
        <v>10560</v>
      </c>
      <c r="K19" s="42"/>
      <c r="L19" s="35">
        <v>10560</v>
      </c>
      <c r="M19" s="43"/>
      <c r="N19" s="35">
        <v>10560</v>
      </c>
      <c r="O19"/>
      <c r="P19" s="44">
        <v>4.1785899329702531E-3</v>
      </c>
      <c r="Q19" s="44">
        <v>5.3117812618987152E-3</v>
      </c>
      <c r="R19" s="39">
        <v>5.6760664598874593E-3</v>
      </c>
      <c r="S19" s="39">
        <v>5.664585805651534E-3</v>
      </c>
      <c r="T19" s="39">
        <v>5.6529232849116496E-3</v>
      </c>
      <c r="U19"/>
      <c r="V19"/>
      <c r="W19"/>
      <c r="X19"/>
      <c r="Y19"/>
      <c r="Z19"/>
      <c r="AA19"/>
      <c r="AB19"/>
      <c r="AC19"/>
      <c r="AD19"/>
      <c r="AE19"/>
    </row>
    <row r="20" spans="1:31" ht="15.75" x14ac:dyDescent="0.25">
      <c r="A20" s="33" t="s">
        <v>16</v>
      </c>
      <c r="B20" s="34"/>
      <c r="C20" s="34"/>
      <c r="D20" s="35">
        <v>0</v>
      </c>
      <c r="E20" s="40"/>
      <c r="F20" s="35">
        <v>0</v>
      </c>
      <c r="G20" s="41"/>
      <c r="H20" s="35">
        <v>0</v>
      </c>
      <c r="I20" s="41"/>
      <c r="J20" s="35">
        <v>0</v>
      </c>
      <c r="K20" s="42"/>
      <c r="L20" s="35">
        <v>0</v>
      </c>
      <c r="M20" s="43"/>
      <c r="N20" s="35">
        <v>0</v>
      </c>
      <c r="O20"/>
      <c r="P20" s="44">
        <v>0</v>
      </c>
      <c r="Q20" s="44">
        <v>0</v>
      </c>
      <c r="R20" s="39">
        <v>0</v>
      </c>
      <c r="S20" s="39">
        <v>0</v>
      </c>
      <c r="T20" s="39">
        <v>0</v>
      </c>
      <c r="U20"/>
      <c r="V20"/>
      <c r="W20"/>
      <c r="X20"/>
      <c r="Y20"/>
      <c r="Z20"/>
      <c r="AA20"/>
      <c r="AB20"/>
      <c r="AC20"/>
      <c r="AD20"/>
      <c r="AE20"/>
    </row>
    <row r="21" spans="1:31" ht="15.75" x14ac:dyDescent="0.25">
      <c r="A21" s="33" t="s">
        <v>17</v>
      </c>
      <c r="B21" s="34"/>
      <c r="C21" s="34"/>
      <c r="D21" s="35">
        <v>0</v>
      </c>
      <c r="E21" s="41"/>
      <c r="F21" s="35">
        <v>163288.58425717941</v>
      </c>
      <c r="G21" s="41"/>
      <c r="H21" s="35">
        <v>166512.10442539543</v>
      </c>
      <c r="I21" s="41"/>
      <c r="J21" s="35">
        <v>169804.73647806511</v>
      </c>
      <c r="K21" s="42"/>
      <c r="L21" s="35">
        <v>173200.83120762641</v>
      </c>
      <c r="M21" s="43"/>
      <c r="N21" s="35">
        <v>176664.84783177893</v>
      </c>
      <c r="O21"/>
      <c r="P21" s="44">
        <v>8.5289504293251855E-2</v>
      </c>
      <c r="Q21" s="44">
        <v>9.5309900448937238E-2</v>
      </c>
      <c r="R21" s="39">
        <v>9.1271114531550568E-2</v>
      </c>
      <c r="S21" s="39">
        <v>9.29082357941068E-2</v>
      </c>
      <c r="T21" s="39">
        <v>9.4571290902806485E-2</v>
      </c>
      <c r="U21"/>
      <c r="V21"/>
      <c r="W21"/>
      <c r="X21"/>
      <c r="Y21"/>
      <c r="Z21"/>
      <c r="AA21"/>
      <c r="AB21"/>
      <c r="AC21"/>
      <c r="AD21"/>
      <c r="AE21"/>
    </row>
    <row r="22" spans="1:31" ht="15.75" x14ac:dyDescent="0.25">
      <c r="A22" s="33" t="s">
        <v>18</v>
      </c>
      <c r="B22" s="34"/>
      <c r="C22" s="34"/>
      <c r="D22" s="35">
        <v>160000</v>
      </c>
      <c r="E22" s="41"/>
      <c r="F22" s="35">
        <v>0</v>
      </c>
      <c r="G22" s="41"/>
      <c r="H22" s="35">
        <v>0</v>
      </c>
      <c r="I22" s="41"/>
      <c r="J22" s="35">
        <v>0</v>
      </c>
      <c r="K22" s="42"/>
      <c r="L22" s="35">
        <v>0</v>
      </c>
      <c r="M22" s="43"/>
      <c r="N22" s="35">
        <v>0</v>
      </c>
      <c r="O22"/>
      <c r="P22" s="44">
        <v>0</v>
      </c>
      <c r="Q22" s="44">
        <v>0</v>
      </c>
      <c r="R22" s="39">
        <v>0</v>
      </c>
      <c r="S22" s="39">
        <v>0</v>
      </c>
      <c r="T22" s="39">
        <v>0</v>
      </c>
      <c r="U22"/>
      <c r="V22"/>
      <c r="W22"/>
      <c r="X22"/>
      <c r="Y22"/>
      <c r="Z22"/>
      <c r="AA22"/>
      <c r="AB22"/>
      <c r="AC22"/>
      <c r="AD22"/>
      <c r="AE22"/>
    </row>
    <row r="23" spans="1:31" ht="15.75" x14ac:dyDescent="0.25">
      <c r="A23" s="33" t="s">
        <v>19</v>
      </c>
      <c r="B23" s="34"/>
      <c r="C23" s="34"/>
      <c r="D23" s="35">
        <v>0</v>
      </c>
      <c r="E23" s="41"/>
      <c r="F23" s="35">
        <v>262500</v>
      </c>
      <c r="G23" s="41"/>
      <c r="H23" s="35">
        <v>85000</v>
      </c>
      <c r="I23" s="41"/>
      <c r="J23" s="35">
        <v>85000</v>
      </c>
      <c r="K23" s="42"/>
      <c r="L23" s="35">
        <v>85000</v>
      </c>
      <c r="M23" s="43"/>
      <c r="N23" s="35">
        <v>85000</v>
      </c>
      <c r="O23"/>
      <c r="P23" s="44">
        <v>0.13710998217558643</v>
      </c>
      <c r="Q23" s="44">
        <v>4.8653168885925732E-2</v>
      </c>
      <c r="R23" s="39">
        <v>4.568803495174565E-2</v>
      </c>
      <c r="S23" s="39">
        <v>4.5595624382611784E-2</v>
      </c>
      <c r="T23" s="39">
        <v>4.5501749925898692E-2</v>
      </c>
      <c r="U23"/>
      <c r="V23"/>
      <c r="W23"/>
      <c r="X23"/>
      <c r="Y23"/>
      <c r="Z23"/>
      <c r="AA23"/>
      <c r="AB23"/>
      <c r="AC23"/>
      <c r="AD23"/>
      <c r="AE23"/>
    </row>
    <row r="24" spans="1:31" ht="15.75" x14ac:dyDescent="0.25">
      <c r="A24" s="33" t="s">
        <v>20</v>
      </c>
      <c r="B24" s="34"/>
      <c r="C24" s="34"/>
      <c r="D24" s="35">
        <v>0</v>
      </c>
      <c r="E24" s="41"/>
      <c r="F24" s="35">
        <v>3125</v>
      </c>
      <c r="G24" s="41"/>
      <c r="H24" s="35">
        <v>3625</v>
      </c>
      <c r="I24" s="41"/>
      <c r="J24" s="35">
        <v>4125</v>
      </c>
      <c r="K24" s="42"/>
      <c r="L24" s="35">
        <v>4125</v>
      </c>
      <c r="M24" s="43"/>
      <c r="N24" s="35">
        <v>4125</v>
      </c>
      <c r="O24"/>
      <c r="P24" s="44">
        <v>1.6322616925665051E-3</v>
      </c>
      <c r="Q24" s="44">
        <v>2.0749145554291855E-3</v>
      </c>
      <c r="R24" s="39">
        <v>2.217213460893539E-3</v>
      </c>
      <c r="S24" s="39">
        <v>2.2127288303326305E-3</v>
      </c>
      <c r="T24" s="39">
        <v>2.2081731581686131E-3</v>
      </c>
      <c r="U24"/>
      <c r="V24"/>
      <c r="W24"/>
      <c r="X24"/>
      <c r="Y24"/>
      <c r="Z24"/>
      <c r="AA24"/>
      <c r="AB24"/>
      <c r="AC24"/>
      <c r="AD24"/>
      <c r="AE24"/>
    </row>
    <row r="25" spans="1:31" ht="15.75" x14ac:dyDescent="0.25">
      <c r="A25" s="33" t="s">
        <v>21</v>
      </c>
      <c r="B25" s="34"/>
      <c r="C25" s="34"/>
      <c r="D25" s="35">
        <v>0</v>
      </c>
      <c r="E25" s="41"/>
      <c r="F25" s="35">
        <v>0</v>
      </c>
      <c r="G25" s="41"/>
      <c r="H25" s="35">
        <v>27360</v>
      </c>
      <c r="I25" s="41"/>
      <c r="J25" s="35">
        <v>23227.200000000001</v>
      </c>
      <c r="K25" s="42"/>
      <c r="L25" s="35">
        <v>23601.743999999999</v>
      </c>
      <c r="M25" s="43"/>
      <c r="N25" s="35">
        <v>23983.778879999998</v>
      </c>
      <c r="O25"/>
      <c r="P25" s="44">
        <v>0</v>
      </c>
      <c r="Q25" s="44">
        <v>1.5660596479046211E-2</v>
      </c>
      <c r="R25" s="39">
        <v>1.2484766181543372E-2</v>
      </c>
      <c r="S25" s="39">
        <v>1.2660426519983075E-2</v>
      </c>
      <c r="T25" s="39">
        <v>1.2838869516186006E-2</v>
      </c>
      <c r="U25"/>
      <c r="V25"/>
      <c r="W25"/>
      <c r="X25"/>
      <c r="Y25"/>
      <c r="Z25"/>
      <c r="AA25"/>
      <c r="AB25"/>
      <c r="AC25"/>
      <c r="AD25"/>
      <c r="AE25"/>
    </row>
    <row r="26" spans="1:31" ht="15.75" x14ac:dyDescent="0.25">
      <c r="A26" s="33" t="s">
        <v>22</v>
      </c>
      <c r="B26" s="34"/>
      <c r="C26" s="34"/>
      <c r="D26" s="35">
        <v>0</v>
      </c>
      <c r="E26" s="41"/>
      <c r="F26" s="35">
        <v>0</v>
      </c>
      <c r="G26" s="41"/>
      <c r="H26" s="35">
        <v>0</v>
      </c>
      <c r="I26" s="41"/>
      <c r="J26" s="35">
        <v>0</v>
      </c>
      <c r="K26" s="42"/>
      <c r="L26" s="35">
        <v>0</v>
      </c>
      <c r="M26" s="43"/>
      <c r="N26" s="35">
        <v>0</v>
      </c>
      <c r="O26"/>
      <c r="P26" s="44">
        <v>0</v>
      </c>
      <c r="Q26" s="44">
        <v>0</v>
      </c>
      <c r="R26" s="39">
        <v>0</v>
      </c>
      <c r="S26" s="39">
        <v>0</v>
      </c>
      <c r="T26" s="39">
        <v>0</v>
      </c>
      <c r="U26"/>
      <c r="V26"/>
      <c r="W26"/>
      <c r="X26"/>
      <c r="Y26"/>
      <c r="Z26"/>
      <c r="AA26"/>
      <c r="AB26"/>
      <c r="AC26"/>
      <c r="AD26"/>
      <c r="AE26"/>
    </row>
    <row r="27" spans="1:31" ht="15.75" x14ac:dyDescent="0.25">
      <c r="A27" s="33" t="s">
        <v>23</v>
      </c>
      <c r="B27" s="34"/>
      <c r="C27" s="34"/>
      <c r="D27" s="35">
        <v>0</v>
      </c>
      <c r="E27" s="41"/>
      <c r="F27" s="35">
        <v>0</v>
      </c>
      <c r="G27" s="41"/>
      <c r="H27" s="35">
        <v>0</v>
      </c>
      <c r="I27" s="41"/>
      <c r="J27" s="35">
        <v>0</v>
      </c>
      <c r="K27" s="42"/>
      <c r="L27" s="35">
        <v>0</v>
      </c>
      <c r="M27" s="43"/>
      <c r="N27" s="35">
        <v>0</v>
      </c>
      <c r="O27"/>
      <c r="P27" s="44">
        <v>0</v>
      </c>
      <c r="Q27" s="44">
        <v>0</v>
      </c>
      <c r="R27" s="39">
        <v>0</v>
      </c>
      <c r="S27" s="39">
        <v>0</v>
      </c>
      <c r="T27" s="39">
        <v>0</v>
      </c>
      <c r="U27"/>
      <c r="V27"/>
      <c r="W27"/>
      <c r="X27"/>
      <c r="Y27"/>
      <c r="Z27"/>
      <c r="AA27"/>
      <c r="AB27"/>
      <c r="AC27"/>
      <c r="AD27"/>
      <c r="AE27"/>
    </row>
    <row r="28" spans="1:31" ht="15.75" x14ac:dyDescent="0.25">
      <c r="A28" s="33" t="s">
        <v>24</v>
      </c>
      <c r="B28" s="34"/>
      <c r="C28" s="34"/>
      <c r="D28" s="35">
        <v>0</v>
      </c>
      <c r="E28" s="41"/>
      <c r="F28" s="35">
        <v>37500</v>
      </c>
      <c r="G28" s="41"/>
      <c r="H28" s="35">
        <v>75000</v>
      </c>
      <c r="I28" s="41"/>
      <c r="J28" s="35">
        <v>0</v>
      </c>
      <c r="K28" s="42"/>
      <c r="L28" s="35">
        <v>0</v>
      </c>
      <c r="M28" s="43"/>
      <c r="N28" s="35">
        <v>0</v>
      </c>
      <c r="O28"/>
      <c r="P28" s="44">
        <v>1.958714031079806E-2</v>
      </c>
      <c r="Q28" s="44">
        <v>4.2929266664052119E-2</v>
      </c>
      <c r="R28" s="39">
        <v>0</v>
      </c>
      <c r="S28" s="39">
        <v>0</v>
      </c>
      <c r="T28" s="39">
        <v>0</v>
      </c>
      <c r="U28"/>
      <c r="V28"/>
      <c r="W28"/>
      <c r="X28"/>
      <c r="Y28"/>
      <c r="Z28"/>
      <c r="AA28"/>
      <c r="AB28"/>
      <c r="AC28"/>
      <c r="AD28"/>
      <c r="AE28"/>
    </row>
    <row r="29" spans="1:31" ht="15.75" x14ac:dyDescent="0.25">
      <c r="A29" s="33">
        <v>0</v>
      </c>
      <c r="B29" s="49"/>
      <c r="C29" s="49"/>
      <c r="D29" s="35">
        <v>0</v>
      </c>
      <c r="E29" s="41"/>
      <c r="F29" s="35">
        <v>0</v>
      </c>
      <c r="G29" s="41"/>
      <c r="H29" s="35">
        <v>0</v>
      </c>
      <c r="I29" s="41"/>
      <c r="J29" s="35">
        <v>0</v>
      </c>
      <c r="K29" s="42"/>
      <c r="L29" s="35">
        <v>0</v>
      </c>
      <c r="M29" s="43"/>
      <c r="N29" s="35">
        <v>0</v>
      </c>
      <c r="O29"/>
      <c r="P29" s="44">
        <v>0</v>
      </c>
      <c r="Q29" s="44">
        <v>0</v>
      </c>
      <c r="R29" s="39">
        <v>0</v>
      </c>
      <c r="S29" s="39">
        <v>0</v>
      </c>
      <c r="T29" s="39">
        <v>0</v>
      </c>
      <c r="U29"/>
      <c r="V29"/>
      <c r="W29"/>
      <c r="X29"/>
      <c r="Y29"/>
      <c r="Z29"/>
      <c r="AA29"/>
      <c r="AB29"/>
      <c r="AC29"/>
      <c r="AD29"/>
      <c r="AE29"/>
    </row>
    <row r="30" spans="1:31" ht="15.75" x14ac:dyDescent="0.25">
      <c r="A30" s="33">
        <v>0</v>
      </c>
      <c r="B30" s="49"/>
      <c r="C30" s="49"/>
      <c r="D30" s="35">
        <v>0</v>
      </c>
      <c r="E30" s="41"/>
      <c r="F30" s="35">
        <v>0</v>
      </c>
      <c r="G30" s="41"/>
      <c r="H30" s="35">
        <v>0</v>
      </c>
      <c r="I30" s="41"/>
      <c r="J30" s="35">
        <v>0</v>
      </c>
      <c r="K30" s="42"/>
      <c r="L30" s="35">
        <v>0</v>
      </c>
      <c r="M30" s="43"/>
      <c r="N30" s="35">
        <v>0</v>
      </c>
      <c r="O30"/>
      <c r="P30" s="44">
        <v>0</v>
      </c>
      <c r="Q30" s="44">
        <v>0</v>
      </c>
      <c r="R30" s="39">
        <v>0</v>
      </c>
      <c r="S30" s="39">
        <v>0</v>
      </c>
      <c r="T30" s="39">
        <v>0</v>
      </c>
      <c r="U30"/>
      <c r="V30"/>
      <c r="W30"/>
      <c r="X30"/>
      <c r="Y30"/>
      <c r="Z30"/>
      <c r="AA30"/>
      <c r="AB30"/>
      <c r="AC30"/>
      <c r="AD30"/>
      <c r="AE30"/>
    </row>
    <row r="31" spans="1:31" ht="15.75" x14ac:dyDescent="0.25">
      <c r="A31" s="33">
        <v>0</v>
      </c>
      <c r="B31" s="49"/>
      <c r="C31" s="49"/>
      <c r="D31" s="35">
        <v>0</v>
      </c>
      <c r="E31" s="41"/>
      <c r="F31" s="35">
        <v>0</v>
      </c>
      <c r="G31" s="41"/>
      <c r="H31" s="35">
        <v>0</v>
      </c>
      <c r="I31" s="41"/>
      <c r="J31" s="35">
        <v>0</v>
      </c>
      <c r="K31" s="42"/>
      <c r="L31" s="35">
        <v>0</v>
      </c>
      <c r="M31" s="43"/>
      <c r="N31" s="35">
        <v>0</v>
      </c>
      <c r="O31"/>
      <c r="P31" s="44">
        <v>0</v>
      </c>
      <c r="Q31" s="44">
        <v>0</v>
      </c>
      <c r="R31" s="39">
        <v>0</v>
      </c>
      <c r="S31" s="39">
        <v>0</v>
      </c>
      <c r="T31" s="39">
        <v>0</v>
      </c>
      <c r="U31"/>
      <c r="V31"/>
      <c r="W31"/>
      <c r="X31"/>
      <c r="Y31"/>
      <c r="Z31"/>
      <c r="AA31"/>
      <c r="AB31"/>
      <c r="AC31"/>
      <c r="AD31"/>
      <c r="AE31"/>
    </row>
    <row r="32" spans="1:31" ht="15.75" x14ac:dyDescent="0.25">
      <c r="A32" s="33">
        <v>0</v>
      </c>
      <c r="B32" s="49"/>
      <c r="C32" s="49"/>
      <c r="D32" s="35">
        <v>0</v>
      </c>
      <c r="E32" s="41"/>
      <c r="F32" s="35">
        <v>0</v>
      </c>
      <c r="G32" s="41"/>
      <c r="H32" s="35">
        <v>0</v>
      </c>
      <c r="I32" s="41"/>
      <c r="J32" s="35">
        <v>0</v>
      </c>
      <c r="K32" s="42"/>
      <c r="L32" s="35">
        <v>0</v>
      </c>
      <c r="M32" s="43"/>
      <c r="N32" s="35">
        <v>0</v>
      </c>
      <c r="O32"/>
      <c r="P32" s="44">
        <v>0</v>
      </c>
      <c r="Q32" s="44">
        <v>0</v>
      </c>
      <c r="R32" s="39">
        <v>0</v>
      </c>
      <c r="S32" s="39">
        <v>0</v>
      </c>
      <c r="T32" s="39">
        <v>0</v>
      </c>
      <c r="U32"/>
      <c r="V32"/>
      <c r="W32"/>
      <c r="X32"/>
      <c r="Y32"/>
      <c r="Z32"/>
      <c r="AA32"/>
      <c r="AB32"/>
      <c r="AC32"/>
      <c r="AD32"/>
      <c r="AE32"/>
    </row>
    <row r="33" spans="1:31" ht="15.75" x14ac:dyDescent="0.25">
      <c r="A33" s="33">
        <v>0</v>
      </c>
      <c r="B33" s="49"/>
      <c r="C33" s="49"/>
      <c r="D33" s="35">
        <v>0</v>
      </c>
      <c r="E33" s="41"/>
      <c r="F33" s="35">
        <v>0</v>
      </c>
      <c r="G33" s="41"/>
      <c r="H33" s="35">
        <v>0</v>
      </c>
      <c r="I33" s="41"/>
      <c r="J33" s="35">
        <v>0</v>
      </c>
      <c r="K33" s="50"/>
      <c r="L33" s="35">
        <v>0</v>
      </c>
      <c r="M33" s="43"/>
      <c r="N33" s="35">
        <v>0</v>
      </c>
      <c r="O33"/>
      <c r="P33" s="44">
        <v>0</v>
      </c>
      <c r="Q33" s="44">
        <v>0</v>
      </c>
      <c r="R33" s="39">
        <v>0</v>
      </c>
      <c r="S33" s="39">
        <v>0</v>
      </c>
      <c r="T33" s="39">
        <v>0</v>
      </c>
      <c r="U33"/>
      <c r="V33"/>
      <c r="W33"/>
      <c r="X33"/>
      <c r="Y33"/>
      <c r="Z33"/>
      <c r="AA33"/>
      <c r="AB33"/>
      <c r="AC33"/>
      <c r="AD33"/>
      <c r="AE33"/>
    </row>
    <row r="34" spans="1:31" ht="16.5" thickBot="1" x14ac:dyDescent="0.3">
      <c r="A34" s="51"/>
      <c r="B34" s="34"/>
      <c r="C34" s="34"/>
      <c r="D34" s="41"/>
      <c r="E34" s="41"/>
      <c r="F34" s="41"/>
      <c r="G34" s="41"/>
      <c r="H34" s="41"/>
      <c r="I34" s="41"/>
      <c r="J34" s="40"/>
      <c r="K34" s="42"/>
      <c r="L34" s="52"/>
      <c r="M34" s="43"/>
      <c r="N34" s="52"/>
      <c r="O34"/>
      <c r="P34" s="53"/>
      <c r="Q34" s="53"/>
      <c r="R34" s="53"/>
      <c r="S34" s="53"/>
      <c r="T34" s="53"/>
      <c r="U34"/>
      <c r="V34"/>
      <c r="W34"/>
      <c r="X34"/>
      <c r="Y34"/>
      <c r="Z34"/>
      <c r="AA34"/>
      <c r="AB34"/>
      <c r="AC34"/>
      <c r="AD34"/>
      <c r="AE34"/>
    </row>
    <row r="35" spans="1:31" ht="16.5" thickBot="1" x14ac:dyDescent="0.3">
      <c r="B35" s="54"/>
      <c r="C35" s="54"/>
      <c r="D35" s="55">
        <v>160000</v>
      </c>
      <c r="E35" s="56"/>
      <c r="F35" s="55">
        <v>1914521.4362571794</v>
      </c>
      <c r="G35" s="56"/>
      <c r="H35" s="55">
        <v>1747059.8924253953</v>
      </c>
      <c r="I35" s="56"/>
      <c r="J35" s="55">
        <v>1860443.3324780653</v>
      </c>
      <c r="K35" s="57"/>
      <c r="L35" s="55">
        <v>1864213.9712076266</v>
      </c>
      <c r="M35" s="58"/>
      <c r="N35" s="59">
        <v>1868060.022711779</v>
      </c>
      <c r="O35"/>
      <c r="P35" s="60">
        <v>1.0000000000000002</v>
      </c>
      <c r="Q35" s="60">
        <v>1</v>
      </c>
      <c r="R35" s="60">
        <v>1</v>
      </c>
      <c r="S35" s="60">
        <v>0.99999999999999989</v>
      </c>
      <c r="T35" s="60">
        <v>1</v>
      </c>
      <c r="U35"/>
      <c r="V35"/>
      <c r="W35"/>
      <c r="X35"/>
      <c r="Y35"/>
      <c r="Z35"/>
      <c r="AA35"/>
      <c r="AB35"/>
      <c r="AC35"/>
      <c r="AD35"/>
      <c r="AE35"/>
    </row>
    <row r="36" spans="1:31" ht="15.75" x14ac:dyDescent="0.25">
      <c r="A36" s="61"/>
      <c r="B36" s="49"/>
      <c r="C36" s="49"/>
      <c r="D36" s="41"/>
      <c r="E36" s="41"/>
      <c r="F36" s="41"/>
      <c r="G36" s="41"/>
      <c r="H36" s="41"/>
      <c r="I36" s="41"/>
      <c r="J36" s="41"/>
      <c r="K36" s="62"/>
      <c r="L36" s="52"/>
      <c r="M36" s="43"/>
      <c r="N36" s="52"/>
      <c r="O36"/>
      <c r="P36" s="53"/>
      <c r="Q36" s="53"/>
      <c r="R36" s="53"/>
      <c r="S36" s="53"/>
      <c r="T36" s="53"/>
      <c r="U36"/>
      <c r="V36"/>
      <c r="W36"/>
      <c r="X36"/>
      <c r="Y36"/>
      <c r="Z36"/>
      <c r="AA36"/>
      <c r="AB36"/>
      <c r="AC36"/>
      <c r="AD36"/>
      <c r="AE36"/>
    </row>
    <row r="37" spans="1:31" ht="18" customHeight="1" thickBot="1" x14ac:dyDescent="0.3">
      <c r="A37" s="63" t="s">
        <v>25</v>
      </c>
      <c r="B37" s="49"/>
      <c r="C37" s="49"/>
      <c r="D37" s="41"/>
      <c r="E37" s="41"/>
      <c r="F37" s="41"/>
      <c r="G37" s="41"/>
      <c r="H37" s="41"/>
      <c r="I37" s="41"/>
      <c r="J37" s="41"/>
      <c r="K37" s="62"/>
      <c r="L37" s="52"/>
      <c r="M37" s="43"/>
      <c r="N37" s="52"/>
      <c r="O37"/>
      <c r="P37" s="53"/>
      <c r="Q37" s="53"/>
      <c r="R37" s="53"/>
      <c r="S37" s="53"/>
      <c r="T37" s="53"/>
      <c r="U37"/>
      <c r="V37"/>
      <c r="W37"/>
      <c r="X37"/>
      <c r="Y37"/>
      <c r="Z37"/>
      <c r="AA37"/>
      <c r="AB37"/>
      <c r="AC37"/>
      <c r="AD37"/>
      <c r="AE37"/>
    </row>
    <row r="38" spans="1:31" ht="18" customHeight="1" thickBot="1" x14ac:dyDescent="0.3">
      <c r="A38" s="51"/>
      <c r="B38" s="49"/>
      <c r="C38" s="49"/>
      <c r="D38" s="41"/>
      <c r="E38" s="41"/>
      <c r="F38" s="41"/>
      <c r="G38" s="41"/>
      <c r="H38" s="41"/>
      <c r="I38" s="41"/>
      <c r="J38" s="41"/>
      <c r="K38" s="62"/>
      <c r="L38" s="52"/>
      <c r="M38" s="43"/>
      <c r="N38" s="52"/>
      <c r="O38"/>
      <c r="P38" s="53"/>
      <c r="Q38" s="53"/>
      <c r="R38" s="53"/>
      <c r="S38" s="53"/>
      <c r="T38" s="53"/>
      <c r="U38"/>
      <c r="V38" s="24" t="s">
        <v>26</v>
      </c>
      <c r="W38" s="25"/>
      <c r="X38" s="25"/>
      <c r="Y38" s="25"/>
      <c r="Z38" s="26"/>
      <c r="AA38"/>
      <c r="AB38"/>
      <c r="AC38"/>
      <c r="AD38"/>
      <c r="AE38"/>
    </row>
    <row r="39" spans="1:31" ht="32.25" customHeight="1" thickBot="1" x14ac:dyDescent="0.3">
      <c r="A39" s="64" t="s">
        <v>27</v>
      </c>
      <c r="B39" s="34"/>
      <c r="C39" s="34"/>
      <c r="D39" s="65"/>
      <c r="E39" s="65"/>
      <c r="F39" s="65"/>
      <c r="G39" s="65"/>
      <c r="H39" s="65"/>
      <c r="I39" s="65"/>
      <c r="J39" s="65"/>
      <c r="K39" s="66"/>
      <c r="L39" s="65"/>
      <c r="M39" s="43"/>
      <c r="N39" s="65"/>
      <c r="O39"/>
      <c r="P39" s="24" t="s">
        <v>28</v>
      </c>
      <c r="Q39" s="25"/>
      <c r="R39" s="25"/>
      <c r="S39" s="25"/>
      <c r="T39" s="26"/>
      <c r="U39"/>
      <c r="V39" s="32">
        <v>2016</v>
      </c>
      <c r="W39" s="32">
        <v>2017</v>
      </c>
      <c r="X39" s="32">
        <v>2018</v>
      </c>
      <c r="Y39" s="32">
        <v>2019</v>
      </c>
      <c r="Z39" s="32">
        <v>2020</v>
      </c>
      <c r="AA39"/>
      <c r="AB39"/>
      <c r="AC39"/>
      <c r="AD39"/>
      <c r="AE39"/>
    </row>
    <row r="40" spans="1:31" ht="15.75" x14ac:dyDescent="0.25">
      <c r="A40" s="67" t="s">
        <v>29</v>
      </c>
      <c r="B40" s="68"/>
      <c r="C40" s="68"/>
      <c r="D40" s="35">
        <v>0</v>
      </c>
      <c r="E40" s="69"/>
      <c r="F40" s="35">
        <v>3125</v>
      </c>
      <c r="G40" s="69"/>
      <c r="H40" s="35">
        <v>3697.5</v>
      </c>
      <c r="I40" s="69"/>
      <c r="J40" s="35">
        <v>4291.6499999999996</v>
      </c>
      <c r="K40" s="70"/>
      <c r="L40" s="35">
        <v>4377.4829999999993</v>
      </c>
      <c r="M40" s="43"/>
      <c r="N40" s="35">
        <v>4465.0326599999999</v>
      </c>
      <c r="O40"/>
      <c r="P40" s="39">
        <v>1.9468220416143389E-3</v>
      </c>
      <c r="Q40" s="39">
        <v>2.5356918856428512E-3</v>
      </c>
      <c r="R40" s="39">
        <v>2.7053952136893806E-3</v>
      </c>
      <c r="S40" s="39">
        <v>2.6859223530857792E-3</v>
      </c>
      <c r="T40" s="39">
        <v>2.6855077644754224E-3</v>
      </c>
      <c r="U40"/>
      <c r="V40" s="71">
        <v>25</v>
      </c>
      <c r="W40" s="71">
        <v>25.5</v>
      </c>
      <c r="X40" s="71">
        <v>26.009999999999998</v>
      </c>
      <c r="Y40" s="71">
        <v>26.530199999999997</v>
      </c>
      <c r="Z40" s="71">
        <v>27.060803999999997</v>
      </c>
      <c r="AA40"/>
      <c r="AB40"/>
      <c r="AC40"/>
      <c r="AD40"/>
      <c r="AE40"/>
    </row>
    <row r="41" spans="1:31" ht="15.75" x14ac:dyDescent="0.25">
      <c r="A41" s="67" t="s">
        <v>30</v>
      </c>
      <c r="B41" s="72"/>
      <c r="C41" s="72"/>
      <c r="D41" s="35">
        <v>0</v>
      </c>
      <c r="E41" s="69"/>
      <c r="F41" s="35">
        <v>18750</v>
      </c>
      <c r="G41" s="69"/>
      <c r="H41" s="35">
        <v>22185</v>
      </c>
      <c r="I41" s="69"/>
      <c r="J41" s="35">
        <v>25749.9</v>
      </c>
      <c r="K41" s="70"/>
      <c r="L41" s="35">
        <v>26264.897999999997</v>
      </c>
      <c r="M41" s="43"/>
      <c r="N41" s="35">
        <v>26790.195960000001</v>
      </c>
      <c r="O41"/>
      <c r="P41" s="39">
        <v>1.1680932249686034E-2</v>
      </c>
      <c r="Q41" s="39">
        <v>1.5214151313857107E-2</v>
      </c>
      <c r="R41" s="39">
        <v>1.6232371282136285E-2</v>
      </c>
      <c r="S41" s="39">
        <v>1.6115534118514678E-2</v>
      </c>
      <c r="T41" s="39">
        <v>1.6113046586852534E-2</v>
      </c>
      <c r="U41"/>
      <c r="V41" s="71">
        <v>150</v>
      </c>
      <c r="W41" s="71">
        <v>153</v>
      </c>
      <c r="X41" s="71">
        <v>156.06</v>
      </c>
      <c r="Y41" s="71">
        <v>159.18119999999999</v>
      </c>
      <c r="Z41" s="71">
        <v>162.364824</v>
      </c>
      <c r="AA41"/>
      <c r="AB41"/>
      <c r="AC41"/>
      <c r="AD41"/>
      <c r="AE41"/>
    </row>
    <row r="42" spans="1:31" ht="15.75" x14ac:dyDescent="0.25">
      <c r="A42" s="67" t="s">
        <v>31</v>
      </c>
      <c r="B42" s="72"/>
      <c r="C42" s="72"/>
      <c r="D42" s="35">
        <v>0</v>
      </c>
      <c r="E42" s="69"/>
      <c r="F42" s="35">
        <v>5000</v>
      </c>
      <c r="G42" s="69"/>
      <c r="H42" s="35">
        <v>5916</v>
      </c>
      <c r="I42" s="69"/>
      <c r="J42" s="35">
        <v>6866.64</v>
      </c>
      <c r="K42" s="70"/>
      <c r="L42" s="35">
        <v>7003.9727999999996</v>
      </c>
      <c r="M42" s="43"/>
      <c r="N42" s="35">
        <v>7144.0522559999999</v>
      </c>
      <c r="O42"/>
      <c r="P42" s="39">
        <v>3.1149152665829421E-3</v>
      </c>
      <c r="Q42" s="39">
        <v>4.0571070170285625E-3</v>
      </c>
      <c r="R42" s="39">
        <v>4.32863234190301E-3</v>
      </c>
      <c r="S42" s="39">
        <v>4.2974757649372475E-3</v>
      </c>
      <c r="T42" s="39">
        <v>4.2968124231606763E-3</v>
      </c>
      <c r="U42"/>
      <c r="V42" s="71">
        <v>40</v>
      </c>
      <c r="W42" s="71">
        <v>40.799999999999997</v>
      </c>
      <c r="X42" s="71">
        <v>41.616</v>
      </c>
      <c r="Y42" s="71">
        <v>42.448319999999995</v>
      </c>
      <c r="Z42" s="71">
        <v>43.297286399999997</v>
      </c>
      <c r="AA42"/>
      <c r="AB42"/>
      <c r="AC42"/>
      <c r="AD42"/>
      <c r="AE42"/>
    </row>
    <row r="43" spans="1:31" ht="15.75" x14ac:dyDescent="0.25">
      <c r="A43" s="67" t="s">
        <v>32</v>
      </c>
      <c r="B43" s="72"/>
      <c r="C43" s="72"/>
      <c r="D43" s="35">
        <v>4125</v>
      </c>
      <c r="E43" s="69"/>
      <c r="F43" s="35">
        <v>1500</v>
      </c>
      <c r="G43" s="69"/>
      <c r="H43" s="35">
        <v>1500</v>
      </c>
      <c r="I43" s="69"/>
      <c r="J43" s="35">
        <v>1000</v>
      </c>
      <c r="K43" s="70"/>
      <c r="L43" s="35">
        <v>1000</v>
      </c>
      <c r="M43" s="43"/>
      <c r="N43" s="35">
        <v>1000</v>
      </c>
      <c r="O43"/>
      <c r="P43" s="39">
        <v>9.3447457997488271E-4</v>
      </c>
      <c r="Q43" s="39">
        <v>1.0286782497536922E-3</v>
      </c>
      <c r="R43" s="39">
        <v>6.3038579886276393E-4</v>
      </c>
      <c r="S43" s="39">
        <v>6.1357687810227471E-4</v>
      </c>
      <c r="T43" s="39">
        <v>6.0145310661074145E-4</v>
      </c>
      <c r="U43"/>
      <c r="V43" s="71">
        <v>12</v>
      </c>
      <c r="W43" s="71">
        <v>10.344827586206897</v>
      </c>
      <c r="X43" s="71">
        <v>6.0606060606060606</v>
      </c>
      <c r="Y43" s="71">
        <v>6.0606060606060606</v>
      </c>
      <c r="Z43" s="71">
        <v>6.0606060606060606</v>
      </c>
      <c r="AA43"/>
      <c r="AB43"/>
      <c r="AC43"/>
      <c r="AD43"/>
      <c r="AE43"/>
    </row>
    <row r="44" spans="1:31" ht="15.75" x14ac:dyDescent="0.25">
      <c r="A44" s="67" t="s">
        <v>33</v>
      </c>
      <c r="B44" s="72"/>
      <c r="C44" s="72"/>
      <c r="D44" s="35">
        <v>0</v>
      </c>
      <c r="E44" s="69"/>
      <c r="F44" s="35">
        <v>12500</v>
      </c>
      <c r="G44" s="69"/>
      <c r="H44" s="35">
        <v>14790</v>
      </c>
      <c r="I44" s="69"/>
      <c r="J44" s="35">
        <v>17166.599999999999</v>
      </c>
      <c r="K44" s="70"/>
      <c r="L44" s="35">
        <v>17509.931999999997</v>
      </c>
      <c r="M44" s="43"/>
      <c r="N44" s="35">
        <v>17860.130639999999</v>
      </c>
      <c r="O44"/>
      <c r="P44" s="39">
        <v>7.7872881664573556E-3</v>
      </c>
      <c r="Q44" s="39">
        <v>1.0142767542571405E-2</v>
      </c>
      <c r="R44" s="39">
        <v>1.0821580854757522E-2</v>
      </c>
      <c r="S44" s="39">
        <v>1.0743689412343117E-2</v>
      </c>
      <c r="T44" s="39">
        <v>1.0742031057901689E-2</v>
      </c>
      <c r="U44"/>
      <c r="V44" s="71">
        <v>100</v>
      </c>
      <c r="W44" s="71">
        <v>102</v>
      </c>
      <c r="X44" s="71">
        <v>104.03999999999999</v>
      </c>
      <c r="Y44" s="71">
        <v>106.12079999999999</v>
      </c>
      <c r="Z44" s="71">
        <v>108.24321599999999</v>
      </c>
      <c r="AA44"/>
      <c r="AB44"/>
      <c r="AC44"/>
      <c r="AD44"/>
      <c r="AE44"/>
    </row>
    <row r="45" spans="1:31" ht="15.75" x14ac:dyDescent="0.25">
      <c r="A45" s="67" t="s">
        <v>34</v>
      </c>
      <c r="B45" s="72"/>
      <c r="C45" s="72"/>
      <c r="D45" s="35">
        <v>0</v>
      </c>
      <c r="E45" s="69"/>
      <c r="F45" s="35">
        <v>83750</v>
      </c>
      <c r="G45" s="69"/>
      <c r="H45" s="35">
        <v>61100</v>
      </c>
      <c r="I45" s="69"/>
      <c r="J45" s="35">
        <v>64700</v>
      </c>
      <c r="K45" s="70"/>
      <c r="L45" s="35">
        <v>59700</v>
      </c>
      <c r="M45" s="43"/>
      <c r="N45" s="35">
        <v>59700</v>
      </c>
      <c r="O45"/>
      <c r="P45" s="39">
        <v>5.2174830715264284E-2</v>
      </c>
      <c r="Q45" s="39">
        <v>4.1901494039967062E-2</v>
      </c>
      <c r="R45" s="39">
        <v>4.0785961186420833E-2</v>
      </c>
      <c r="S45" s="39">
        <v>3.66305396227058E-2</v>
      </c>
      <c r="T45" s="39">
        <v>3.5906750464661262E-2</v>
      </c>
      <c r="U45"/>
      <c r="V45" s="71">
        <v>670</v>
      </c>
      <c r="W45" s="71">
        <v>421.37931034482756</v>
      </c>
      <c r="X45" s="71">
        <v>392.12121212121212</v>
      </c>
      <c r="Y45" s="71">
        <v>361.81818181818181</v>
      </c>
      <c r="Z45" s="71">
        <v>361.81818181818181</v>
      </c>
      <c r="AA45"/>
      <c r="AB45"/>
      <c r="AC45"/>
      <c r="AD45"/>
      <c r="AE45"/>
    </row>
    <row r="46" spans="1:31" ht="15.75" x14ac:dyDescent="0.25">
      <c r="A46" s="67" t="s">
        <v>35</v>
      </c>
      <c r="B46" s="72"/>
      <c r="C46" s="72"/>
      <c r="D46" s="35">
        <v>10000</v>
      </c>
      <c r="E46" s="69"/>
      <c r="F46" s="35">
        <v>1600</v>
      </c>
      <c r="G46" s="69"/>
      <c r="H46" s="35">
        <v>1600</v>
      </c>
      <c r="I46" s="69"/>
      <c r="J46" s="35">
        <v>0</v>
      </c>
      <c r="K46" s="70"/>
      <c r="L46" s="35">
        <v>0</v>
      </c>
      <c r="M46" s="43"/>
      <c r="N46" s="35">
        <v>0</v>
      </c>
      <c r="O46"/>
      <c r="P46" s="39">
        <v>9.9677288530654155E-4</v>
      </c>
      <c r="Q46" s="39">
        <v>1.0972567997372716E-3</v>
      </c>
      <c r="R46" s="39">
        <v>0</v>
      </c>
      <c r="S46" s="39">
        <v>0</v>
      </c>
      <c r="T46" s="39">
        <v>0</v>
      </c>
      <c r="U46"/>
      <c r="V46" s="71">
        <v>12.8</v>
      </c>
      <c r="W46" s="71">
        <v>11.03448275862069</v>
      </c>
      <c r="X46" s="71">
        <v>0</v>
      </c>
      <c r="Y46" s="71">
        <v>0</v>
      </c>
      <c r="Z46" s="71">
        <v>0</v>
      </c>
      <c r="AA46"/>
      <c r="AB46"/>
      <c r="AC46"/>
      <c r="AD46"/>
      <c r="AE46"/>
    </row>
    <row r="47" spans="1:31" ht="15.75" x14ac:dyDescent="0.25">
      <c r="A47" s="67" t="s">
        <v>36</v>
      </c>
      <c r="B47" s="72"/>
      <c r="C47" s="72"/>
      <c r="D47" s="35">
        <v>0</v>
      </c>
      <c r="E47" s="69"/>
      <c r="F47" s="35">
        <v>0</v>
      </c>
      <c r="G47" s="69"/>
      <c r="H47" s="35">
        <v>0</v>
      </c>
      <c r="I47" s="69"/>
      <c r="J47" s="35">
        <v>0</v>
      </c>
      <c r="K47" s="70"/>
      <c r="L47" s="35">
        <v>0</v>
      </c>
      <c r="M47" s="43"/>
      <c r="N47" s="35">
        <v>0</v>
      </c>
      <c r="O47"/>
      <c r="P47" s="39">
        <v>0</v>
      </c>
      <c r="Q47" s="39">
        <v>0</v>
      </c>
      <c r="R47" s="39">
        <v>0</v>
      </c>
      <c r="S47" s="39">
        <v>0</v>
      </c>
      <c r="T47" s="39">
        <v>0</v>
      </c>
      <c r="U47"/>
      <c r="V47" s="71">
        <v>0</v>
      </c>
      <c r="W47" s="71">
        <v>0</v>
      </c>
      <c r="X47" s="71">
        <v>0</v>
      </c>
      <c r="Y47" s="71">
        <v>0</v>
      </c>
      <c r="Z47" s="71">
        <v>0</v>
      </c>
      <c r="AA47"/>
      <c r="AB47"/>
      <c r="AC47"/>
      <c r="AD47"/>
      <c r="AE47"/>
    </row>
    <row r="48" spans="1:31" ht="15.75" x14ac:dyDescent="0.25">
      <c r="A48" s="67" t="s">
        <v>37</v>
      </c>
      <c r="B48" s="72"/>
      <c r="C48" s="72"/>
      <c r="D48" s="35">
        <v>0</v>
      </c>
      <c r="E48" s="69"/>
      <c r="F48" s="35">
        <v>0</v>
      </c>
      <c r="G48" s="69"/>
      <c r="H48" s="35">
        <v>0</v>
      </c>
      <c r="I48" s="69"/>
      <c r="J48" s="35">
        <v>0</v>
      </c>
      <c r="K48" s="70"/>
      <c r="L48" s="35">
        <v>0</v>
      </c>
      <c r="M48" s="43"/>
      <c r="N48" s="35">
        <v>0</v>
      </c>
      <c r="O48"/>
      <c r="P48" s="39">
        <v>0</v>
      </c>
      <c r="Q48" s="39">
        <v>0</v>
      </c>
      <c r="R48" s="39">
        <v>0</v>
      </c>
      <c r="S48" s="39">
        <v>0</v>
      </c>
      <c r="T48" s="39">
        <v>0</v>
      </c>
      <c r="U48"/>
      <c r="V48" s="71">
        <v>0</v>
      </c>
      <c r="W48" s="71">
        <v>0</v>
      </c>
      <c r="X48" s="71">
        <v>0</v>
      </c>
      <c r="Y48" s="71">
        <v>0</v>
      </c>
      <c r="Z48" s="71">
        <v>0</v>
      </c>
      <c r="AA48"/>
      <c r="AB48"/>
      <c r="AC48"/>
      <c r="AD48"/>
      <c r="AE48"/>
    </row>
    <row r="49" spans="1:31" ht="15.75" x14ac:dyDescent="0.25">
      <c r="A49" s="67" t="s">
        <v>38</v>
      </c>
      <c r="B49" s="72"/>
      <c r="C49" s="72"/>
      <c r="D49" s="35">
        <v>0</v>
      </c>
      <c r="E49" s="69"/>
      <c r="F49" s="35">
        <v>6250</v>
      </c>
      <c r="G49" s="69"/>
      <c r="H49" s="35">
        <v>7395</v>
      </c>
      <c r="I49" s="69"/>
      <c r="J49" s="35">
        <v>8583.2999999999993</v>
      </c>
      <c r="K49" s="70"/>
      <c r="L49" s="35">
        <v>8754.9659999999985</v>
      </c>
      <c r="M49" s="43"/>
      <c r="N49" s="35">
        <v>8930.0653199999997</v>
      </c>
      <c r="O49"/>
      <c r="P49" s="39">
        <v>3.8936440832286778E-3</v>
      </c>
      <c r="Q49" s="39">
        <v>5.0713837712857025E-3</v>
      </c>
      <c r="R49" s="39">
        <v>5.4107904273787612E-3</v>
      </c>
      <c r="S49" s="39">
        <v>5.3718447061715585E-3</v>
      </c>
      <c r="T49" s="39">
        <v>5.3710155289508447E-3</v>
      </c>
      <c r="U49"/>
      <c r="V49" s="71">
        <v>50</v>
      </c>
      <c r="W49" s="71">
        <v>51</v>
      </c>
      <c r="X49" s="71">
        <v>52.019999999999996</v>
      </c>
      <c r="Y49" s="71">
        <v>53.060399999999994</v>
      </c>
      <c r="Z49" s="71">
        <v>54.121607999999995</v>
      </c>
      <c r="AA49"/>
      <c r="AB49"/>
      <c r="AC49"/>
      <c r="AD49"/>
      <c r="AE49"/>
    </row>
    <row r="50" spans="1:31" ht="15.75" x14ac:dyDescent="0.25">
      <c r="A50" s="67" t="s">
        <v>39</v>
      </c>
      <c r="B50" s="72"/>
      <c r="C50" s="72"/>
      <c r="D50" s="35">
        <v>0</v>
      </c>
      <c r="E50" s="69"/>
      <c r="F50" s="35">
        <v>0</v>
      </c>
      <c r="G50" s="69"/>
      <c r="H50" s="35">
        <v>0</v>
      </c>
      <c r="I50" s="69"/>
      <c r="J50" s="35">
        <v>0</v>
      </c>
      <c r="K50" s="70"/>
      <c r="L50" s="35">
        <v>0</v>
      </c>
      <c r="M50" s="43"/>
      <c r="N50" s="35">
        <v>0</v>
      </c>
      <c r="O50"/>
      <c r="P50" s="39">
        <v>0</v>
      </c>
      <c r="Q50" s="39">
        <v>0</v>
      </c>
      <c r="R50" s="39">
        <v>0</v>
      </c>
      <c r="S50" s="39">
        <v>0</v>
      </c>
      <c r="T50" s="39">
        <v>0</v>
      </c>
      <c r="U50"/>
      <c r="V50" s="71">
        <v>0</v>
      </c>
      <c r="W50" s="71">
        <v>0</v>
      </c>
      <c r="X50" s="71">
        <v>0</v>
      </c>
      <c r="Y50" s="71">
        <v>0</v>
      </c>
      <c r="Z50" s="71">
        <v>0</v>
      </c>
      <c r="AA50"/>
      <c r="AB50"/>
      <c r="AC50"/>
      <c r="AD50"/>
      <c r="AE50"/>
    </row>
    <row r="51" spans="1:31" ht="31.5" x14ac:dyDescent="0.25">
      <c r="A51" s="73" t="s">
        <v>40</v>
      </c>
      <c r="B51" s="72"/>
      <c r="C51" s="72"/>
      <c r="D51" s="35">
        <v>0</v>
      </c>
      <c r="E51" s="69"/>
      <c r="F51" s="35">
        <v>0</v>
      </c>
      <c r="G51" s="69"/>
      <c r="H51" s="35">
        <v>0</v>
      </c>
      <c r="I51" s="69"/>
      <c r="J51" s="35">
        <v>0</v>
      </c>
      <c r="K51" s="70"/>
      <c r="L51" s="35">
        <v>0</v>
      </c>
      <c r="M51" s="43"/>
      <c r="N51" s="35">
        <v>0</v>
      </c>
      <c r="O51"/>
      <c r="P51" s="39">
        <v>0</v>
      </c>
      <c r="Q51" s="39">
        <v>0</v>
      </c>
      <c r="R51" s="39">
        <v>0</v>
      </c>
      <c r="S51" s="39">
        <v>0</v>
      </c>
      <c r="T51" s="39">
        <v>0</v>
      </c>
      <c r="U51"/>
      <c r="V51" s="71">
        <v>0</v>
      </c>
      <c r="W51" s="71">
        <v>0</v>
      </c>
      <c r="X51" s="71">
        <v>0</v>
      </c>
      <c r="Y51" s="71">
        <v>0</v>
      </c>
      <c r="Z51" s="71">
        <v>0</v>
      </c>
      <c r="AA51"/>
      <c r="AB51"/>
      <c r="AC51"/>
      <c r="AD51"/>
      <c r="AE51"/>
    </row>
    <row r="52" spans="1:31" ht="15.75" x14ac:dyDescent="0.25">
      <c r="A52" s="67" t="s">
        <v>41</v>
      </c>
      <c r="B52" s="72"/>
      <c r="C52" s="72"/>
      <c r="D52" s="35">
        <v>0</v>
      </c>
      <c r="E52" s="69"/>
      <c r="F52" s="35">
        <v>0</v>
      </c>
      <c r="G52" s="69"/>
      <c r="H52" s="35">
        <v>0</v>
      </c>
      <c r="I52" s="69"/>
      <c r="J52" s="35">
        <v>0</v>
      </c>
      <c r="K52" s="70"/>
      <c r="L52" s="35">
        <v>0</v>
      </c>
      <c r="M52" s="43"/>
      <c r="N52" s="35">
        <v>0</v>
      </c>
      <c r="O52"/>
      <c r="P52" s="39">
        <v>0</v>
      </c>
      <c r="Q52" s="39">
        <v>0</v>
      </c>
      <c r="R52" s="39">
        <v>0</v>
      </c>
      <c r="S52" s="39">
        <v>0</v>
      </c>
      <c r="T52" s="39">
        <v>0</v>
      </c>
      <c r="U52"/>
      <c r="V52" s="71">
        <v>0</v>
      </c>
      <c r="W52" s="71">
        <v>0</v>
      </c>
      <c r="X52" s="71">
        <v>0</v>
      </c>
      <c r="Y52" s="71">
        <v>0</v>
      </c>
      <c r="Z52" s="71">
        <v>0</v>
      </c>
      <c r="AA52"/>
      <c r="AB52"/>
      <c r="AC52"/>
      <c r="AD52"/>
      <c r="AE52"/>
    </row>
    <row r="53" spans="1:31" ht="15.75" x14ac:dyDescent="0.25">
      <c r="A53" s="67" t="s">
        <v>42</v>
      </c>
      <c r="B53" s="72"/>
      <c r="C53" s="72"/>
      <c r="D53" s="35">
        <v>0</v>
      </c>
      <c r="E53" s="69"/>
      <c r="F53" s="35">
        <v>0</v>
      </c>
      <c r="G53" s="69"/>
      <c r="H53" s="35">
        <v>0</v>
      </c>
      <c r="I53" s="69"/>
      <c r="J53" s="35">
        <v>0</v>
      </c>
      <c r="K53" s="70"/>
      <c r="L53" s="35">
        <v>0</v>
      </c>
      <c r="M53" s="43"/>
      <c r="N53" s="35">
        <v>0</v>
      </c>
      <c r="O53"/>
      <c r="P53" s="39">
        <v>0</v>
      </c>
      <c r="Q53" s="39">
        <v>0</v>
      </c>
      <c r="R53" s="39">
        <v>0</v>
      </c>
      <c r="S53" s="39">
        <v>0</v>
      </c>
      <c r="T53" s="39">
        <v>0</v>
      </c>
      <c r="U53"/>
      <c r="V53" s="71">
        <v>0</v>
      </c>
      <c r="W53" s="71">
        <v>0</v>
      </c>
      <c r="X53" s="71">
        <v>0</v>
      </c>
      <c r="Y53" s="71">
        <v>0</v>
      </c>
      <c r="Z53" s="71">
        <v>0</v>
      </c>
      <c r="AA53"/>
      <c r="AB53"/>
      <c r="AC53"/>
      <c r="AD53"/>
      <c r="AE53"/>
    </row>
    <row r="54" spans="1:31" ht="15.75" x14ac:dyDescent="0.25">
      <c r="A54" s="67" t="s">
        <v>43</v>
      </c>
      <c r="B54" s="72"/>
      <c r="C54" s="72"/>
      <c r="D54" s="35">
        <v>0</v>
      </c>
      <c r="E54" s="69"/>
      <c r="F54" s="35">
        <v>75000</v>
      </c>
      <c r="G54" s="69"/>
      <c r="H54" s="35">
        <v>150000</v>
      </c>
      <c r="I54" s="69"/>
      <c r="J54" s="35">
        <v>207000</v>
      </c>
      <c r="K54" s="70"/>
      <c r="L54" s="35">
        <v>238000</v>
      </c>
      <c r="M54" s="43"/>
      <c r="N54" s="35">
        <v>249000</v>
      </c>
      <c r="O54"/>
      <c r="P54" s="39">
        <v>4.6723728998744135E-2</v>
      </c>
      <c r="Q54" s="39">
        <v>0.10286782497536923</v>
      </c>
      <c r="R54" s="39">
        <v>0.13048986036459215</v>
      </c>
      <c r="S54" s="39">
        <v>0.14603129698834139</v>
      </c>
      <c r="T54" s="39">
        <v>0.14976182354607462</v>
      </c>
      <c r="U54"/>
      <c r="V54" s="71">
        <v>600</v>
      </c>
      <c r="W54" s="71">
        <v>1034.4827586206898</v>
      </c>
      <c r="X54" s="71">
        <v>1254.5454545454545</v>
      </c>
      <c r="Y54" s="71">
        <v>1442.4242424242425</v>
      </c>
      <c r="Z54" s="71">
        <v>1509.090909090909</v>
      </c>
      <c r="AA54"/>
      <c r="AB54"/>
      <c r="AC54"/>
      <c r="AD54"/>
      <c r="AE54"/>
    </row>
    <row r="55" spans="1:31" ht="15.75" x14ac:dyDescent="0.25">
      <c r="A55" s="67">
        <v>0</v>
      </c>
      <c r="B55" s="72"/>
      <c r="C55" s="72"/>
      <c r="D55" s="35">
        <v>0</v>
      </c>
      <c r="E55" s="69"/>
      <c r="F55" s="35">
        <v>0</v>
      </c>
      <c r="G55" s="69"/>
      <c r="H55" s="35">
        <v>0</v>
      </c>
      <c r="I55" s="69"/>
      <c r="J55" s="35">
        <v>0</v>
      </c>
      <c r="K55" s="70"/>
      <c r="L55" s="35">
        <v>0</v>
      </c>
      <c r="M55" s="43"/>
      <c r="N55" s="35">
        <v>0</v>
      </c>
      <c r="O55"/>
      <c r="P55" s="39">
        <v>0</v>
      </c>
      <c r="Q55" s="39">
        <v>0</v>
      </c>
      <c r="R55" s="39">
        <v>0</v>
      </c>
      <c r="S55" s="39">
        <v>0</v>
      </c>
      <c r="T55" s="39">
        <v>0</v>
      </c>
      <c r="U55"/>
      <c r="V55" s="71">
        <v>0</v>
      </c>
      <c r="W55" s="71">
        <v>0</v>
      </c>
      <c r="X55" s="71">
        <v>0</v>
      </c>
      <c r="Y55" s="71">
        <v>0</v>
      </c>
      <c r="Z55" s="71">
        <v>0</v>
      </c>
      <c r="AA55"/>
      <c r="AB55"/>
      <c r="AC55"/>
      <c r="AD55"/>
      <c r="AE55"/>
    </row>
    <row r="56" spans="1:31" ht="15.75" x14ac:dyDescent="0.25">
      <c r="A56" s="67">
        <v>0</v>
      </c>
      <c r="B56" s="72"/>
      <c r="C56" s="72"/>
      <c r="D56" s="35">
        <v>0</v>
      </c>
      <c r="E56" s="69"/>
      <c r="F56" s="35">
        <v>0</v>
      </c>
      <c r="G56" s="69"/>
      <c r="H56" s="35">
        <v>0</v>
      </c>
      <c r="I56" s="69"/>
      <c r="J56" s="35">
        <v>0</v>
      </c>
      <c r="K56" s="70"/>
      <c r="L56" s="35">
        <v>0</v>
      </c>
      <c r="M56" s="43"/>
      <c r="N56" s="35">
        <v>0</v>
      </c>
      <c r="O56"/>
      <c r="P56" s="39">
        <v>0</v>
      </c>
      <c r="Q56" s="39">
        <v>0</v>
      </c>
      <c r="R56" s="39">
        <v>0</v>
      </c>
      <c r="S56" s="39">
        <v>0</v>
      </c>
      <c r="T56" s="39">
        <v>0</v>
      </c>
      <c r="U56"/>
      <c r="V56" s="71">
        <v>0</v>
      </c>
      <c r="W56" s="71">
        <v>0</v>
      </c>
      <c r="X56" s="71">
        <v>0</v>
      </c>
      <c r="Y56" s="71">
        <v>0</v>
      </c>
      <c r="Z56" s="71">
        <v>0</v>
      </c>
      <c r="AA56"/>
      <c r="AB56"/>
      <c r="AC56"/>
      <c r="AD56"/>
      <c r="AE56"/>
    </row>
    <row r="57" spans="1:31" ht="15.75" x14ac:dyDescent="0.25">
      <c r="A57" s="67">
        <v>0</v>
      </c>
      <c r="B57" s="72"/>
      <c r="C57" s="72"/>
      <c r="D57" s="35">
        <v>0</v>
      </c>
      <c r="E57" s="69"/>
      <c r="F57" s="35">
        <v>0</v>
      </c>
      <c r="G57" s="69"/>
      <c r="H57" s="35">
        <v>0</v>
      </c>
      <c r="I57" s="69"/>
      <c r="J57" s="35">
        <v>0</v>
      </c>
      <c r="K57" s="70"/>
      <c r="L57" s="35">
        <v>0</v>
      </c>
      <c r="M57" s="43"/>
      <c r="N57" s="35">
        <v>0</v>
      </c>
      <c r="O57"/>
      <c r="P57" s="39">
        <v>0</v>
      </c>
      <c r="Q57" s="39">
        <v>0</v>
      </c>
      <c r="R57" s="39">
        <v>0</v>
      </c>
      <c r="S57" s="39">
        <v>0</v>
      </c>
      <c r="T57" s="39">
        <v>0</v>
      </c>
      <c r="U57"/>
      <c r="V57" s="71">
        <v>0</v>
      </c>
      <c r="W57" s="71">
        <v>0</v>
      </c>
      <c r="X57" s="71">
        <v>0</v>
      </c>
      <c r="Y57" s="71">
        <v>0</v>
      </c>
      <c r="Z57" s="71">
        <v>0</v>
      </c>
      <c r="AA57"/>
      <c r="AB57"/>
      <c r="AC57"/>
      <c r="AD57"/>
      <c r="AE57"/>
    </row>
    <row r="58" spans="1:31" ht="15.75" x14ac:dyDescent="0.25">
      <c r="A58" s="67">
        <v>0</v>
      </c>
      <c r="B58" s="72"/>
      <c r="C58" s="72"/>
      <c r="D58" s="35">
        <v>0</v>
      </c>
      <c r="E58" s="69"/>
      <c r="F58" s="35">
        <v>0</v>
      </c>
      <c r="G58" s="69"/>
      <c r="H58" s="35">
        <v>0</v>
      </c>
      <c r="I58" s="69"/>
      <c r="J58" s="35">
        <v>0</v>
      </c>
      <c r="K58" s="70"/>
      <c r="L58" s="35">
        <v>0</v>
      </c>
      <c r="M58" s="43"/>
      <c r="N58" s="35">
        <v>0</v>
      </c>
      <c r="O58"/>
      <c r="P58" s="39">
        <v>0</v>
      </c>
      <c r="Q58" s="39">
        <v>0</v>
      </c>
      <c r="R58" s="39">
        <v>0</v>
      </c>
      <c r="S58" s="39">
        <v>0</v>
      </c>
      <c r="T58" s="39">
        <v>0</v>
      </c>
      <c r="U58"/>
      <c r="V58" s="71">
        <v>0</v>
      </c>
      <c r="W58" s="71">
        <v>0</v>
      </c>
      <c r="X58" s="71">
        <v>0</v>
      </c>
      <c r="Y58" s="71">
        <v>0</v>
      </c>
      <c r="Z58" s="71">
        <v>0</v>
      </c>
      <c r="AA58"/>
      <c r="AB58"/>
      <c r="AC58"/>
      <c r="AD58"/>
      <c r="AE58"/>
    </row>
    <row r="59" spans="1:31" ht="15.75" x14ac:dyDescent="0.25">
      <c r="A59" s="67">
        <v>0</v>
      </c>
      <c r="B59" s="72"/>
      <c r="C59" s="72"/>
      <c r="D59" s="35">
        <v>0</v>
      </c>
      <c r="E59" s="69"/>
      <c r="F59" s="35">
        <v>0</v>
      </c>
      <c r="G59" s="69"/>
      <c r="H59" s="35">
        <v>0</v>
      </c>
      <c r="I59" s="69"/>
      <c r="J59" s="35">
        <v>0</v>
      </c>
      <c r="K59" s="70"/>
      <c r="L59" s="35">
        <v>0</v>
      </c>
      <c r="M59" s="43"/>
      <c r="N59" s="35">
        <v>0</v>
      </c>
      <c r="O59"/>
      <c r="P59" s="39">
        <v>0</v>
      </c>
      <c r="Q59" s="39">
        <v>0</v>
      </c>
      <c r="R59" s="39">
        <v>0</v>
      </c>
      <c r="S59" s="39">
        <v>0</v>
      </c>
      <c r="T59" s="39">
        <v>0</v>
      </c>
      <c r="U59"/>
      <c r="V59" s="71">
        <v>0</v>
      </c>
      <c r="W59" s="71">
        <v>0</v>
      </c>
      <c r="X59" s="71">
        <v>0</v>
      </c>
      <c r="Y59" s="71">
        <v>0</v>
      </c>
      <c r="Z59" s="71">
        <v>0</v>
      </c>
      <c r="AA59"/>
      <c r="AB59"/>
      <c r="AC59"/>
      <c r="AD59"/>
      <c r="AE59"/>
    </row>
    <row r="60" spans="1:31" ht="15.75" x14ac:dyDescent="0.25">
      <c r="A60" s="67">
        <v>0</v>
      </c>
      <c r="B60" s="72"/>
      <c r="C60" s="72"/>
      <c r="D60" s="35">
        <v>0</v>
      </c>
      <c r="E60" s="69"/>
      <c r="F60" s="35">
        <v>0</v>
      </c>
      <c r="G60" s="69"/>
      <c r="H60" s="35">
        <v>0</v>
      </c>
      <c r="I60" s="69"/>
      <c r="J60" s="35">
        <v>0</v>
      </c>
      <c r="K60" s="70"/>
      <c r="L60" s="35">
        <v>0</v>
      </c>
      <c r="M60" s="43"/>
      <c r="N60" s="35">
        <v>0</v>
      </c>
      <c r="O60"/>
      <c r="P60" s="39">
        <v>0</v>
      </c>
      <c r="Q60" s="39">
        <v>0</v>
      </c>
      <c r="R60" s="39">
        <v>0</v>
      </c>
      <c r="S60" s="39">
        <v>0</v>
      </c>
      <c r="T60" s="39">
        <v>0</v>
      </c>
      <c r="U60"/>
      <c r="V60" s="71">
        <v>0</v>
      </c>
      <c r="W60" s="71">
        <v>0</v>
      </c>
      <c r="X60" s="71">
        <v>0</v>
      </c>
      <c r="Y60" s="71">
        <v>0</v>
      </c>
      <c r="Z60" s="71">
        <v>0</v>
      </c>
      <c r="AA60"/>
      <c r="AB60"/>
      <c r="AC60"/>
      <c r="AD60"/>
      <c r="AE60"/>
    </row>
    <row r="61" spans="1:31" ht="15.75" x14ac:dyDescent="0.25">
      <c r="A61" s="67">
        <v>0</v>
      </c>
      <c r="B61" s="72"/>
      <c r="C61" s="72"/>
      <c r="D61" s="35">
        <v>0</v>
      </c>
      <c r="E61" s="69"/>
      <c r="F61" s="35">
        <v>0</v>
      </c>
      <c r="G61" s="69"/>
      <c r="H61" s="35">
        <v>0</v>
      </c>
      <c r="I61" s="69"/>
      <c r="J61" s="35">
        <v>0</v>
      </c>
      <c r="K61" s="70"/>
      <c r="L61" s="35">
        <v>0</v>
      </c>
      <c r="M61" s="43"/>
      <c r="N61" s="35">
        <v>0</v>
      </c>
      <c r="O61"/>
      <c r="P61" s="39">
        <v>0</v>
      </c>
      <c r="Q61" s="39">
        <v>0</v>
      </c>
      <c r="R61" s="39">
        <v>0</v>
      </c>
      <c r="S61" s="39">
        <v>0</v>
      </c>
      <c r="T61" s="39">
        <v>0</v>
      </c>
      <c r="U61"/>
      <c r="V61" s="71">
        <v>0</v>
      </c>
      <c r="W61" s="71">
        <v>0</v>
      </c>
      <c r="X61" s="71">
        <v>0</v>
      </c>
      <c r="Y61" s="71">
        <v>0</v>
      </c>
      <c r="Z61" s="71">
        <v>0</v>
      </c>
      <c r="AA61"/>
      <c r="AB61"/>
      <c r="AC61"/>
      <c r="AD61"/>
      <c r="AE61"/>
    </row>
    <row r="62" spans="1:31" ht="15.75" x14ac:dyDescent="0.25">
      <c r="A62" s="67">
        <v>0</v>
      </c>
      <c r="B62" s="72"/>
      <c r="C62" s="72"/>
      <c r="D62" s="35">
        <v>0</v>
      </c>
      <c r="E62" s="69"/>
      <c r="F62" s="35">
        <v>0</v>
      </c>
      <c r="G62" s="69"/>
      <c r="H62" s="35">
        <v>0</v>
      </c>
      <c r="I62" s="69"/>
      <c r="J62" s="35">
        <v>0</v>
      </c>
      <c r="K62" s="70"/>
      <c r="L62" s="35">
        <v>0</v>
      </c>
      <c r="M62" s="43"/>
      <c r="N62" s="35">
        <v>0</v>
      </c>
      <c r="O62"/>
      <c r="P62" s="39">
        <v>0</v>
      </c>
      <c r="Q62" s="39">
        <v>0</v>
      </c>
      <c r="R62" s="39">
        <v>0</v>
      </c>
      <c r="S62" s="39">
        <v>0</v>
      </c>
      <c r="T62" s="39">
        <v>0</v>
      </c>
      <c r="U62"/>
      <c r="V62" s="71">
        <v>0</v>
      </c>
      <c r="W62" s="71">
        <v>0</v>
      </c>
      <c r="X62" s="71">
        <v>0</v>
      </c>
      <c r="Y62" s="71">
        <v>0</v>
      </c>
      <c r="Z62" s="71">
        <v>0</v>
      </c>
      <c r="AA62"/>
      <c r="AB62"/>
      <c r="AC62"/>
      <c r="AD62"/>
      <c r="AE62"/>
    </row>
    <row r="63" spans="1:31" ht="16.5" thickBot="1" x14ac:dyDescent="0.3">
      <c r="A63" s="74"/>
      <c r="B63" s="72"/>
      <c r="C63" s="72"/>
      <c r="D63" s="37"/>
      <c r="E63" s="37"/>
      <c r="F63" s="37"/>
      <c r="G63" s="37"/>
      <c r="H63" s="37"/>
      <c r="I63" s="37"/>
      <c r="J63" s="37"/>
      <c r="K63" s="38"/>
      <c r="L63" s="37"/>
      <c r="M63" s="38"/>
      <c r="N63" s="37"/>
      <c r="P63" s="53"/>
      <c r="Q63" s="53"/>
      <c r="R63" s="53"/>
      <c r="S63" s="53"/>
      <c r="T63" s="53"/>
      <c r="V63" s="37"/>
      <c r="W63" s="37"/>
      <c r="X63" s="37"/>
      <c r="Y63" s="37"/>
      <c r="Z63" s="37"/>
      <c r="AA63"/>
      <c r="AB63"/>
      <c r="AC63"/>
      <c r="AD63"/>
      <c r="AE63"/>
    </row>
    <row r="64" spans="1:31" ht="16.5" thickBot="1" x14ac:dyDescent="0.3">
      <c r="A64" s="75" t="s">
        <v>44</v>
      </c>
      <c r="B64" s="72"/>
      <c r="C64" s="72"/>
      <c r="D64" s="76">
        <v>14125</v>
      </c>
      <c r="E64" s="77"/>
      <c r="F64" s="76">
        <v>207475</v>
      </c>
      <c r="G64" s="77"/>
      <c r="H64" s="76">
        <v>268183.5</v>
      </c>
      <c r="I64" s="77"/>
      <c r="J64" s="76">
        <v>335358.09000000003</v>
      </c>
      <c r="K64" s="78"/>
      <c r="L64" s="76">
        <v>362611.25179999997</v>
      </c>
      <c r="M64" s="58"/>
      <c r="N64" s="76">
        <v>374889.47683599999</v>
      </c>
      <c r="O64"/>
      <c r="P64" s="60">
        <v>0.12925340898685919</v>
      </c>
      <c r="Q64" s="60">
        <v>0.18391635559521285</v>
      </c>
      <c r="R64" s="60">
        <v>0.21140497746974068</v>
      </c>
      <c r="S64" s="60">
        <v>0.22248987984420182</v>
      </c>
      <c r="T64" s="60">
        <v>0.22547844047868781</v>
      </c>
      <c r="U64"/>
      <c r="V64" s="79">
        <v>1659.8</v>
      </c>
      <c r="W64" s="79">
        <v>1849.5413793103448</v>
      </c>
      <c r="X64" s="79">
        <v>2032.4732727272726</v>
      </c>
      <c r="Y64" s="79">
        <v>2197.6439503030301</v>
      </c>
      <c r="Z64" s="79">
        <v>2272.057435369697</v>
      </c>
      <c r="AA64"/>
      <c r="AB64"/>
      <c r="AC64"/>
      <c r="AD64"/>
      <c r="AE64"/>
    </row>
    <row r="65" spans="1:31" ht="15.75" x14ac:dyDescent="0.25">
      <c r="A65" s="80"/>
      <c r="B65" s="68"/>
      <c r="C65" s="68"/>
      <c r="D65" s="37"/>
      <c r="E65" s="37"/>
      <c r="F65" s="37"/>
      <c r="G65" s="37"/>
      <c r="H65" s="37"/>
      <c r="I65" s="37"/>
      <c r="J65" s="37"/>
      <c r="K65" s="38"/>
      <c r="L65" s="37"/>
      <c r="M65" s="38"/>
      <c r="N65" s="37"/>
      <c r="P65" s="53"/>
      <c r="Q65" s="53"/>
      <c r="R65" s="53"/>
      <c r="S65" s="53"/>
      <c r="T65" s="53"/>
      <c r="V65" s="37"/>
      <c r="W65" s="37"/>
      <c r="X65" s="37"/>
      <c r="Y65" s="37"/>
      <c r="Z65" s="37"/>
      <c r="AA65"/>
      <c r="AB65"/>
      <c r="AC65"/>
      <c r="AD65"/>
      <c r="AE65"/>
    </row>
    <row r="66" spans="1:31" ht="15.75" x14ac:dyDescent="0.25">
      <c r="A66" s="80"/>
      <c r="B66" s="68"/>
      <c r="C66" s="68"/>
      <c r="D66" s="81"/>
      <c r="E66" s="82"/>
      <c r="F66" s="81"/>
      <c r="G66" s="82"/>
      <c r="H66" s="81"/>
      <c r="I66" s="82"/>
      <c r="J66" s="81"/>
      <c r="K66" s="78"/>
      <c r="L66" s="81"/>
      <c r="M66" s="58"/>
      <c r="N66" s="81"/>
      <c r="O66" s="15"/>
      <c r="P66" s="83"/>
      <c r="Q66" s="83"/>
      <c r="R66" s="83"/>
      <c r="S66" s="83"/>
      <c r="T66" s="83"/>
      <c r="U66" s="15"/>
      <c r="V66" s="84"/>
      <c r="W66" s="84"/>
      <c r="X66" s="84"/>
      <c r="Y66" s="84"/>
      <c r="Z66" s="84"/>
      <c r="AA66" s="15"/>
      <c r="AB66" s="15"/>
      <c r="AC66"/>
      <c r="AD66"/>
      <c r="AE66"/>
    </row>
    <row r="67" spans="1:31" ht="16.5" thickBot="1" x14ac:dyDescent="0.3">
      <c r="A67" s="80"/>
      <c r="B67" s="85"/>
      <c r="C67" s="85"/>
      <c r="D67" s="70"/>
      <c r="E67" s="86"/>
      <c r="F67" s="70"/>
      <c r="G67" s="86"/>
      <c r="H67" s="70"/>
      <c r="I67" s="86"/>
      <c r="J67" s="70"/>
      <c r="K67" s="70"/>
      <c r="L67" s="87"/>
      <c r="M67" s="43"/>
      <c r="N67" s="87"/>
      <c r="O67" s="15"/>
      <c r="P67" s="88"/>
      <c r="Q67" s="88"/>
      <c r="R67" s="88"/>
      <c r="S67" s="88"/>
      <c r="T67" s="88"/>
      <c r="U67" s="15"/>
      <c r="V67" s="38"/>
      <c r="W67" s="38"/>
      <c r="X67" s="38"/>
      <c r="Y67" s="38"/>
      <c r="Z67" s="38"/>
      <c r="AA67" s="15"/>
      <c r="AB67" s="15"/>
      <c r="AC67"/>
      <c r="AD67"/>
      <c r="AE67"/>
    </row>
    <row r="68" spans="1:31" ht="18.75" thickBot="1" x14ac:dyDescent="0.3">
      <c r="A68" s="64" t="s">
        <v>45</v>
      </c>
      <c r="B68" s="85"/>
      <c r="C68" s="85"/>
      <c r="D68" s="89"/>
      <c r="E68" s="69"/>
      <c r="F68" s="89"/>
      <c r="G68" s="69"/>
      <c r="H68" s="89"/>
      <c r="I68" s="69"/>
      <c r="J68" s="89"/>
      <c r="K68" s="70"/>
      <c r="L68" s="52"/>
      <c r="M68" s="43"/>
      <c r="N68" s="52"/>
      <c r="O68"/>
      <c r="P68" s="53"/>
      <c r="Q68" s="53"/>
      <c r="R68" s="53"/>
      <c r="S68" s="53"/>
      <c r="T68" s="53"/>
      <c r="U68"/>
      <c r="V68" s="37"/>
      <c r="W68" s="37"/>
      <c r="X68" s="37"/>
      <c r="Y68" s="37"/>
      <c r="Z68" s="37"/>
      <c r="AA68"/>
      <c r="AB68"/>
      <c r="AC68"/>
      <c r="AD68"/>
      <c r="AE68"/>
    </row>
    <row r="69" spans="1:31" ht="15.75" x14ac:dyDescent="0.25">
      <c r="A69" s="67" t="s">
        <v>46</v>
      </c>
      <c r="B69" s="68"/>
      <c r="C69" s="68"/>
      <c r="D69" s="35">
        <v>30000</v>
      </c>
      <c r="E69" s="69"/>
      <c r="F69" s="35">
        <v>451250</v>
      </c>
      <c r="G69" s="86"/>
      <c r="H69" s="35">
        <v>485775</v>
      </c>
      <c r="I69" s="86"/>
      <c r="J69" s="35">
        <v>521500.5</v>
      </c>
      <c r="K69" s="70"/>
      <c r="L69" s="35">
        <v>531930.50999999989</v>
      </c>
      <c r="M69" s="43"/>
      <c r="N69" s="35">
        <v>542569.1202</v>
      </c>
      <c r="O69"/>
      <c r="P69" s="44">
        <v>0.28112110280911057</v>
      </c>
      <c r="Q69" s="44">
        <v>0.33313745118273325</v>
      </c>
      <c r="R69" s="44">
        <v>0.32874650929983085</v>
      </c>
      <c r="S69" s="44">
        <v>0.32638026169315076</v>
      </c>
      <c r="T69" s="44">
        <v>0.32632988289534681</v>
      </c>
      <c r="U69"/>
      <c r="V69" s="90">
        <v>3610</v>
      </c>
      <c r="W69" s="90">
        <v>3350.1724137931033</v>
      </c>
      <c r="X69" s="90">
        <v>3160.6090909090908</v>
      </c>
      <c r="Y69" s="90">
        <v>3223.8212727272721</v>
      </c>
      <c r="Z69" s="90">
        <v>3288.2976981818183</v>
      </c>
      <c r="AA69"/>
      <c r="AB69"/>
      <c r="AC69"/>
      <c r="AD69"/>
      <c r="AE69"/>
    </row>
    <row r="70" spans="1:31" ht="15.75" x14ac:dyDescent="0.25">
      <c r="A70" s="67" t="s">
        <v>47</v>
      </c>
      <c r="B70" s="91"/>
      <c r="C70" s="91"/>
      <c r="D70" s="35">
        <v>0</v>
      </c>
      <c r="E70" s="69"/>
      <c r="F70" s="35">
        <v>22260</v>
      </c>
      <c r="G70" s="86"/>
      <c r="H70" s="35">
        <v>25408.2</v>
      </c>
      <c r="I70" s="86"/>
      <c r="J70" s="35">
        <v>28673.423999999999</v>
      </c>
      <c r="K70" s="70"/>
      <c r="L70" s="35">
        <v>29246.892479999995</v>
      </c>
      <c r="M70" s="43"/>
      <c r="N70" s="35">
        <v>29831.830329599994</v>
      </c>
      <c r="O70"/>
      <c r="P70" s="44">
        <v>1.3867602766827259E-2</v>
      </c>
      <c r="Q70" s="44">
        <v>1.7424575136927842E-2</v>
      </c>
      <c r="R70" s="44">
        <v>1.8075319294370749E-2</v>
      </c>
      <c r="S70" s="44">
        <v>1.7945216982071292E-2</v>
      </c>
      <c r="T70" s="44">
        <v>1.7942447027622457E-2</v>
      </c>
      <c r="U70"/>
      <c r="V70" s="90">
        <v>178.08</v>
      </c>
      <c r="W70" s="90">
        <v>175.22896551724139</v>
      </c>
      <c r="X70" s="90">
        <v>173.77832727272727</v>
      </c>
      <c r="Y70" s="90">
        <v>177.25389381818178</v>
      </c>
      <c r="Z70" s="90">
        <v>180.79897169454543</v>
      </c>
      <c r="AA70"/>
      <c r="AB70"/>
      <c r="AC70"/>
      <c r="AD70"/>
      <c r="AE70"/>
    </row>
    <row r="71" spans="1:31" ht="15.75" x14ac:dyDescent="0.25">
      <c r="A71" s="67" t="s">
        <v>48</v>
      </c>
      <c r="B71" s="91"/>
      <c r="C71" s="91"/>
      <c r="D71" s="35">
        <v>0</v>
      </c>
      <c r="E71" s="69"/>
      <c r="F71" s="35">
        <v>0</v>
      </c>
      <c r="G71" s="86"/>
      <c r="H71" s="35">
        <v>0</v>
      </c>
      <c r="I71" s="86"/>
      <c r="J71" s="35">
        <v>0</v>
      </c>
      <c r="K71" s="70"/>
      <c r="L71" s="35">
        <v>0</v>
      </c>
      <c r="M71" s="43"/>
      <c r="N71" s="35">
        <v>0</v>
      </c>
      <c r="O71"/>
      <c r="P71" s="44">
        <v>0</v>
      </c>
      <c r="Q71" s="44">
        <v>0</v>
      </c>
      <c r="R71" s="44">
        <v>0</v>
      </c>
      <c r="S71" s="44">
        <v>0</v>
      </c>
      <c r="T71" s="44">
        <v>0</v>
      </c>
      <c r="U71"/>
      <c r="V71" s="90">
        <v>0</v>
      </c>
      <c r="W71" s="90">
        <v>0</v>
      </c>
      <c r="X71" s="90">
        <v>0</v>
      </c>
      <c r="Y71" s="90">
        <v>0</v>
      </c>
      <c r="Z71" s="90">
        <v>0</v>
      </c>
      <c r="AA71"/>
      <c r="AB71"/>
      <c r="AC71"/>
      <c r="AD71"/>
      <c r="AE71"/>
    </row>
    <row r="72" spans="1:31" ht="15.75" x14ac:dyDescent="0.25">
      <c r="A72" s="67" t="s">
        <v>49</v>
      </c>
      <c r="B72" s="91"/>
      <c r="C72" s="91"/>
      <c r="D72" s="35">
        <v>1320</v>
      </c>
      <c r="E72" s="69"/>
      <c r="F72" s="35">
        <v>4774</v>
      </c>
      <c r="G72" s="86"/>
      <c r="H72" s="35">
        <v>4869.4799999999996</v>
      </c>
      <c r="I72" s="86"/>
      <c r="J72" s="35">
        <v>4966.8695999999991</v>
      </c>
      <c r="K72" s="70"/>
      <c r="L72" s="35">
        <v>5066.2069919999994</v>
      </c>
      <c r="M72" s="43"/>
      <c r="N72" s="35">
        <v>5167.5311318399999</v>
      </c>
      <c r="O72"/>
      <c r="P72" s="44">
        <v>2.9741210965333934E-3</v>
      </c>
      <c r="Q72" s="44">
        <v>3.3394187757404058E-3</v>
      </c>
      <c r="R72" s="44">
        <v>3.1310440606431766E-3</v>
      </c>
      <c r="S72" s="44">
        <v>3.1085074699712754E-3</v>
      </c>
      <c r="T72" s="44">
        <v>3.1080276527528888E-3</v>
      </c>
      <c r="U72"/>
      <c r="V72" s="90">
        <v>38.192</v>
      </c>
      <c r="W72" s="90">
        <v>33.582620689655172</v>
      </c>
      <c r="X72" s="90">
        <v>30.102239999999995</v>
      </c>
      <c r="Y72" s="90">
        <v>30.704284799999996</v>
      </c>
      <c r="Z72" s="90">
        <v>31.318370496</v>
      </c>
      <c r="AA72"/>
      <c r="AB72"/>
      <c r="AC72"/>
      <c r="AD72"/>
      <c r="AE72"/>
    </row>
    <row r="73" spans="1:31" ht="15.75" x14ac:dyDescent="0.25">
      <c r="A73" s="67" t="s">
        <v>50</v>
      </c>
      <c r="B73" s="91"/>
      <c r="C73" s="91"/>
      <c r="D73" s="35">
        <v>1860</v>
      </c>
      <c r="E73" s="69"/>
      <c r="F73" s="35">
        <v>6727</v>
      </c>
      <c r="G73" s="86"/>
      <c r="H73" s="35">
        <v>6861.54</v>
      </c>
      <c r="I73" s="86"/>
      <c r="J73" s="35">
        <v>6998.7707999999993</v>
      </c>
      <c r="K73" s="70"/>
      <c r="L73" s="35">
        <v>7138.7462159999995</v>
      </c>
      <c r="M73" s="43"/>
      <c r="N73" s="35">
        <v>7281.5211403200001</v>
      </c>
      <c r="O73"/>
      <c r="P73" s="44">
        <v>4.1908069996606902E-3</v>
      </c>
      <c r="Q73" s="44">
        <v>4.7055446385432997E-3</v>
      </c>
      <c r="R73" s="44">
        <v>4.4119257218153849E-3</v>
      </c>
      <c r="S73" s="44">
        <v>4.3801696167777068E-3</v>
      </c>
      <c r="T73" s="44">
        <v>4.3794935106972526E-3</v>
      </c>
      <c r="U73"/>
      <c r="V73" s="90">
        <v>53.816000000000003</v>
      </c>
      <c r="W73" s="90">
        <v>47.320965517241376</v>
      </c>
      <c r="X73" s="90">
        <v>42.416792727272721</v>
      </c>
      <c r="Y73" s="90">
        <v>43.265128581818182</v>
      </c>
      <c r="Z73" s="90">
        <v>44.130431153454545</v>
      </c>
      <c r="AA73"/>
      <c r="AB73"/>
      <c r="AC73"/>
      <c r="AD73"/>
      <c r="AE73"/>
    </row>
    <row r="74" spans="1:31" ht="15.75" x14ac:dyDescent="0.25">
      <c r="A74" s="67" t="s">
        <v>51</v>
      </c>
      <c r="B74" s="91"/>
      <c r="C74" s="91"/>
      <c r="D74" s="35">
        <v>435</v>
      </c>
      <c r="E74" s="69"/>
      <c r="F74" s="35">
        <v>6543.125</v>
      </c>
      <c r="G74" s="86"/>
      <c r="H74" s="35">
        <v>7043.7375000000002</v>
      </c>
      <c r="I74" s="86"/>
      <c r="J74" s="35">
        <v>7561.7572500000006</v>
      </c>
      <c r="K74" s="70"/>
      <c r="L74" s="35">
        <v>7712.9923949999984</v>
      </c>
      <c r="M74" s="43"/>
      <c r="N74" s="35">
        <v>7867.2522429000001</v>
      </c>
      <c r="O74"/>
      <c r="P74" s="44">
        <v>4.0762559907321031E-3</v>
      </c>
      <c r="Q74" s="44">
        <v>4.8304930421496318E-3</v>
      </c>
      <c r="R74" s="44">
        <v>4.7668243848475473E-3</v>
      </c>
      <c r="S74" s="44">
        <v>4.7325137945506864E-3</v>
      </c>
      <c r="T74" s="44">
        <v>4.7317833019825282E-3</v>
      </c>
      <c r="U74"/>
      <c r="V74" s="90">
        <v>52.344999999999999</v>
      </c>
      <c r="W74" s="90">
        <v>48.577500000000001</v>
      </c>
      <c r="X74" s="90">
        <v>45.828831818181818</v>
      </c>
      <c r="Y74" s="90">
        <v>46.745408454545448</v>
      </c>
      <c r="Z74" s="90">
        <v>47.680316623636365</v>
      </c>
      <c r="AA74"/>
      <c r="AB74"/>
      <c r="AC74"/>
      <c r="AD74"/>
      <c r="AE74"/>
    </row>
    <row r="75" spans="1:31" ht="15.75" x14ac:dyDescent="0.25">
      <c r="A75" s="67" t="s">
        <v>52</v>
      </c>
      <c r="B75" s="91"/>
      <c r="C75" s="91"/>
      <c r="D75" s="35">
        <v>0</v>
      </c>
      <c r="E75" s="69"/>
      <c r="F75" s="35">
        <v>47519.999999999993</v>
      </c>
      <c r="G75" s="86"/>
      <c r="H75" s="35">
        <v>50918.399999999994</v>
      </c>
      <c r="I75" s="86"/>
      <c r="J75" s="35">
        <v>54433.727999999996</v>
      </c>
      <c r="K75" s="70"/>
      <c r="L75" s="35">
        <v>55522.402559999988</v>
      </c>
      <c r="M75" s="43"/>
      <c r="N75" s="35">
        <v>56632.850611199989</v>
      </c>
      <c r="O75"/>
      <c r="P75" s="44">
        <v>2.9604154693604279E-2</v>
      </c>
      <c r="Q75" s="44">
        <v>3.4919100394838927E-2</v>
      </c>
      <c r="R75" s="44">
        <v>3.4314249110358401E-2</v>
      </c>
      <c r="S75" s="44">
        <v>3.4067262427502541E-2</v>
      </c>
      <c r="T75" s="44">
        <v>3.4062003936328258E-2</v>
      </c>
      <c r="U75"/>
      <c r="V75" s="90">
        <v>380.15999999999997</v>
      </c>
      <c r="W75" s="90">
        <v>351.16137931034478</v>
      </c>
      <c r="X75" s="90">
        <v>329.90138181818179</v>
      </c>
      <c r="Y75" s="90">
        <v>336.4994094545454</v>
      </c>
      <c r="Z75" s="90">
        <v>343.22939764363628</v>
      </c>
      <c r="AA75"/>
      <c r="AB75"/>
      <c r="AC75"/>
      <c r="AD75"/>
      <c r="AE75"/>
    </row>
    <row r="76" spans="1:31" ht="15.75" x14ac:dyDescent="0.25">
      <c r="A76" s="67" t="s">
        <v>53</v>
      </c>
      <c r="B76" s="91"/>
      <c r="C76" s="91"/>
      <c r="D76" s="35">
        <v>0</v>
      </c>
      <c r="E76" s="69"/>
      <c r="F76" s="35">
        <v>4512.5</v>
      </c>
      <c r="G76" s="69"/>
      <c r="H76" s="35">
        <v>4857.75</v>
      </c>
      <c r="I76" s="86"/>
      <c r="J76" s="35">
        <v>5215.0050000000001</v>
      </c>
      <c r="K76" s="70"/>
      <c r="L76" s="35">
        <v>5319.3050999999987</v>
      </c>
      <c r="M76" s="43"/>
      <c r="N76" s="35">
        <v>5425.691202</v>
      </c>
      <c r="O76"/>
      <c r="P76" s="44">
        <v>2.8112110280911055E-3</v>
      </c>
      <c r="Q76" s="44">
        <v>3.331374511827332E-3</v>
      </c>
      <c r="R76" s="44">
        <v>3.2874650929983085E-3</v>
      </c>
      <c r="S76" s="44">
        <v>3.2638026169315073E-3</v>
      </c>
      <c r="T76" s="44">
        <v>3.2632988289534679E-3</v>
      </c>
      <c r="U76"/>
      <c r="V76" s="90">
        <v>36.1</v>
      </c>
      <c r="W76" s="90">
        <v>33.501724137931035</v>
      </c>
      <c r="X76" s="90">
        <v>31.606090909090909</v>
      </c>
      <c r="Y76" s="90">
        <v>32.238212727272717</v>
      </c>
      <c r="Z76" s="90">
        <v>32.882976981818182</v>
      </c>
      <c r="AA76"/>
      <c r="AB76"/>
      <c r="AC76"/>
      <c r="AD76"/>
      <c r="AE76"/>
    </row>
    <row r="77" spans="1:31" ht="15.75" x14ac:dyDescent="0.25">
      <c r="A77" s="67" t="s">
        <v>54</v>
      </c>
      <c r="B77" s="91"/>
      <c r="C77" s="91"/>
      <c r="D77" s="35">
        <v>0</v>
      </c>
      <c r="E77" s="69"/>
      <c r="F77" s="35">
        <v>4512.5</v>
      </c>
      <c r="G77" s="69"/>
      <c r="H77" s="35">
        <v>4857.75</v>
      </c>
      <c r="I77" s="69"/>
      <c r="J77" s="35">
        <v>5215.0050000000001</v>
      </c>
      <c r="K77" s="70"/>
      <c r="L77" s="35">
        <v>5319.3050999999987</v>
      </c>
      <c r="M77" s="43"/>
      <c r="N77" s="35">
        <v>5425.691202</v>
      </c>
      <c r="O77"/>
      <c r="P77" s="44">
        <v>2.8112110280911055E-3</v>
      </c>
      <c r="Q77" s="44">
        <v>3.331374511827332E-3</v>
      </c>
      <c r="R77" s="44">
        <v>3.2874650929983085E-3</v>
      </c>
      <c r="S77" s="44">
        <v>3.2638026169315073E-3</v>
      </c>
      <c r="T77" s="44">
        <v>3.2632988289534679E-3</v>
      </c>
      <c r="U77"/>
      <c r="V77" s="90">
        <v>36.1</v>
      </c>
      <c r="W77" s="90">
        <v>33.501724137931035</v>
      </c>
      <c r="X77" s="90">
        <v>31.606090909090909</v>
      </c>
      <c r="Y77" s="90">
        <v>32.238212727272717</v>
      </c>
      <c r="Z77" s="90">
        <v>32.882976981818182</v>
      </c>
      <c r="AA77"/>
      <c r="AB77"/>
      <c r="AC77"/>
      <c r="AD77"/>
      <c r="AE77"/>
    </row>
    <row r="78" spans="1:31" ht="15.75" x14ac:dyDescent="0.25">
      <c r="A78" s="67">
        <v>0</v>
      </c>
      <c r="B78" s="91"/>
      <c r="C78" s="91"/>
      <c r="D78" s="35">
        <v>0</v>
      </c>
      <c r="E78" s="69"/>
      <c r="F78" s="35">
        <v>0</v>
      </c>
      <c r="G78" s="69"/>
      <c r="H78" s="35">
        <v>0</v>
      </c>
      <c r="I78" s="69"/>
      <c r="J78" s="35">
        <v>0</v>
      </c>
      <c r="K78" s="70"/>
      <c r="L78" s="35">
        <v>0</v>
      </c>
      <c r="M78" s="43"/>
      <c r="N78" s="35">
        <v>0</v>
      </c>
      <c r="O78"/>
      <c r="P78" s="44">
        <v>0</v>
      </c>
      <c r="Q78" s="44">
        <v>0</v>
      </c>
      <c r="R78" s="44">
        <v>0</v>
      </c>
      <c r="S78" s="44">
        <v>0</v>
      </c>
      <c r="T78" s="44">
        <v>0</v>
      </c>
      <c r="U78"/>
      <c r="V78" s="90">
        <v>0</v>
      </c>
      <c r="W78" s="90">
        <v>0</v>
      </c>
      <c r="X78" s="90">
        <v>0</v>
      </c>
      <c r="Y78" s="90">
        <v>0</v>
      </c>
      <c r="Z78" s="90">
        <v>0</v>
      </c>
      <c r="AA78"/>
      <c r="AB78"/>
      <c r="AC78"/>
      <c r="AD78"/>
      <c r="AE78"/>
    </row>
    <row r="79" spans="1:31" ht="15.75" x14ac:dyDescent="0.25">
      <c r="A79" s="67">
        <v>0</v>
      </c>
      <c r="B79" s="91"/>
      <c r="C79" s="91"/>
      <c r="D79" s="35">
        <v>0</v>
      </c>
      <c r="E79" s="69"/>
      <c r="F79" s="35">
        <v>0</v>
      </c>
      <c r="G79" s="69"/>
      <c r="H79" s="35">
        <v>0</v>
      </c>
      <c r="I79" s="69"/>
      <c r="J79" s="35">
        <v>0</v>
      </c>
      <c r="K79" s="70"/>
      <c r="L79" s="35">
        <v>0</v>
      </c>
      <c r="M79" s="43"/>
      <c r="N79" s="35">
        <v>0</v>
      </c>
      <c r="O79"/>
      <c r="P79" s="44">
        <v>0</v>
      </c>
      <c r="Q79" s="44">
        <v>0</v>
      </c>
      <c r="R79" s="44">
        <v>0</v>
      </c>
      <c r="S79" s="44">
        <v>0</v>
      </c>
      <c r="T79" s="44">
        <v>0</v>
      </c>
      <c r="U79"/>
      <c r="V79" s="90">
        <v>0</v>
      </c>
      <c r="W79" s="90">
        <v>0</v>
      </c>
      <c r="X79" s="90">
        <v>0</v>
      </c>
      <c r="Y79" s="90">
        <v>0</v>
      </c>
      <c r="Z79" s="90">
        <v>0</v>
      </c>
      <c r="AA79"/>
      <c r="AB79"/>
      <c r="AC79"/>
      <c r="AD79"/>
      <c r="AE79"/>
    </row>
    <row r="80" spans="1:31" ht="15.75" x14ac:dyDescent="0.25">
      <c r="A80" s="67">
        <v>0</v>
      </c>
      <c r="B80" s="91"/>
      <c r="C80" s="91"/>
      <c r="D80" s="35">
        <v>0</v>
      </c>
      <c r="E80" s="37"/>
      <c r="F80" s="35">
        <v>0</v>
      </c>
      <c r="G80" s="37"/>
      <c r="H80" s="35">
        <v>0</v>
      </c>
      <c r="I80" s="37"/>
      <c r="J80" s="35">
        <v>0</v>
      </c>
      <c r="K80" s="38"/>
      <c r="L80" s="35">
        <v>0</v>
      </c>
      <c r="M80" s="38"/>
      <c r="N80" s="35">
        <v>0</v>
      </c>
      <c r="P80" s="44">
        <v>0</v>
      </c>
      <c r="Q80" s="44">
        <v>0</v>
      </c>
      <c r="R80" s="44">
        <v>0</v>
      </c>
      <c r="S80" s="44">
        <v>0</v>
      </c>
      <c r="T80" s="44">
        <v>0</v>
      </c>
      <c r="V80" s="90">
        <v>0</v>
      </c>
      <c r="W80" s="90">
        <v>0</v>
      </c>
      <c r="X80" s="90">
        <v>0</v>
      </c>
      <c r="Y80" s="90">
        <v>0</v>
      </c>
      <c r="Z80" s="90">
        <v>0</v>
      </c>
      <c r="AA80"/>
      <c r="AB80"/>
      <c r="AC80"/>
      <c r="AD80"/>
      <c r="AE80"/>
    </row>
    <row r="81" spans="1:31" ht="15.75" x14ac:dyDescent="0.25">
      <c r="A81" s="67">
        <v>0</v>
      </c>
      <c r="D81" s="35">
        <v>0</v>
      </c>
      <c r="E81" s="69"/>
      <c r="F81" s="35">
        <v>0</v>
      </c>
      <c r="G81" s="69"/>
      <c r="H81" s="35">
        <v>0</v>
      </c>
      <c r="I81" s="69"/>
      <c r="J81" s="35">
        <v>0</v>
      </c>
      <c r="K81" s="70"/>
      <c r="L81" s="35">
        <v>0</v>
      </c>
      <c r="M81" s="43"/>
      <c r="N81" s="35">
        <v>0</v>
      </c>
      <c r="O81"/>
      <c r="P81" s="44">
        <v>0</v>
      </c>
      <c r="Q81" s="44">
        <v>0</v>
      </c>
      <c r="R81" s="44">
        <v>0</v>
      </c>
      <c r="S81" s="44">
        <v>0</v>
      </c>
      <c r="T81" s="44">
        <v>0</v>
      </c>
      <c r="U81"/>
      <c r="V81" s="90">
        <v>0</v>
      </c>
      <c r="W81" s="90">
        <v>0</v>
      </c>
      <c r="X81" s="90">
        <v>0</v>
      </c>
      <c r="Y81" s="90">
        <v>0</v>
      </c>
      <c r="Z81" s="90">
        <v>0</v>
      </c>
    </row>
    <row r="82" spans="1:31" ht="15.75" x14ac:dyDescent="0.25">
      <c r="A82" s="92" t="s">
        <v>55</v>
      </c>
      <c r="B82" s="91"/>
      <c r="C82" s="91"/>
      <c r="D82" s="35">
        <v>0</v>
      </c>
      <c r="E82" s="69"/>
      <c r="F82" s="35">
        <v>0</v>
      </c>
      <c r="G82" s="69"/>
      <c r="H82" s="35">
        <v>0</v>
      </c>
      <c r="I82" s="69"/>
      <c r="J82" s="35">
        <v>0</v>
      </c>
      <c r="K82" s="70"/>
      <c r="L82" s="35">
        <v>0</v>
      </c>
      <c r="M82" s="43"/>
      <c r="N82" s="35">
        <v>0</v>
      </c>
      <c r="O82"/>
      <c r="P82" s="44">
        <v>0</v>
      </c>
      <c r="Q82" s="44">
        <v>0</v>
      </c>
      <c r="R82" s="44">
        <v>0</v>
      </c>
      <c r="S82" s="44">
        <v>0</v>
      </c>
      <c r="T82" s="44">
        <v>0</v>
      </c>
      <c r="U82"/>
      <c r="V82" s="90">
        <v>0</v>
      </c>
      <c r="W82" s="90">
        <v>0</v>
      </c>
      <c r="X82" s="90">
        <v>0</v>
      </c>
      <c r="Y82" s="90">
        <v>0</v>
      </c>
      <c r="Z82" s="90">
        <v>0</v>
      </c>
      <c r="AA82"/>
      <c r="AB82"/>
      <c r="AC82"/>
      <c r="AD82"/>
      <c r="AE82"/>
    </row>
    <row r="83" spans="1:31" ht="15.75" x14ac:dyDescent="0.25">
      <c r="A83" s="67" t="s">
        <v>56</v>
      </c>
      <c r="B83" s="91"/>
      <c r="C83" s="91"/>
      <c r="D83" s="35">
        <v>0</v>
      </c>
      <c r="E83" s="69"/>
      <c r="F83" s="35">
        <v>1500</v>
      </c>
      <c r="G83" s="69"/>
      <c r="H83" s="35">
        <v>1530</v>
      </c>
      <c r="I83" s="69"/>
      <c r="J83" s="35">
        <v>1560.6</v>
      </c>
      <c r="K83" s="70"/>
      <c r="L83" s="35">
        <v>1591.8119999999999</v>
      </c>
      <c r="M83" s="43"/>
      <c r="N83" s="35">
        <v>1623.64824</v>
      </c>
      <c r="O83"/>
      <c r="P83" s="44">
        <v>9.3447457997488271E-4</v>
      </c>
      <c r="Q83" s="44">
        <v>1.049251814748766E-3</v>
      </c>
      <c r="R83" s="44">
        <v>9.8378007770522947E-4</v>
      </c>
      <c r="S83" s="44">
        <v>9.7669903748573818E-4</v>
      </c>
      <c r="T83" s="44">
        <v>9.7654827799106272E-4</v>
      </c>
      <c r="U83"/>
      <c r="V83" s="90">
        <v>12</v>
      </c>
      <c r="W83" s="90">
        <v>10.551724137931034</v>
      </c>
      <c r="X83" s="90">
        <v>9.4581818181818171</v>
      </c>
      <c r="Y83" s="90">
        <v>9.6473454545454533</v>
      </c>
      <c r="Z83" s="90">
        <v>9.8402923636363635</v>
      </c>
      <c r="AA83"/>
      <c r="AB83"/>
      <c r="AC83"/>
      <c r="AD83"/>
      <c r="AE83"/>
    </row>
    <row r="84" spans="1:31" ht="15.75" x14ac:dyDescent="0.25">
      <c r="A84" s="67" t="s">
        <v>57</v>
      </c>
      <c r="B84" s="91"/>
      <c r="C84" s="91"/>
      <c r="D84" s="35">
        <v>0</v>
      </c>
      <c r="E84" s="69"/>
      <c r="F84" s="35">
        <v>14849.999999999998</v>
      </c>
      <c r="G84" s="69"/>
      <c r="H84" s="35">
        <v>15911.999999999998</v>
      </c>
      <c r="I84" s="69"/>
      <c r="J84" s="35">
        <v>17010.539999999997</v>
      </c>
      <c r="K84" s="70"/>
      <c r="L84" s="35">
        <v>17350.750799999998</v>
      </c>
      <c r="M84" s="43"/>
      <c r="N84" s="35">
        <v>17697.765815999999</v>
      </c>
      <c r="O84"/>
      <c r="P84" s="44">
        <v>9.2512983417513371E-3</v>
      </c>
      <c r="Q84" s="44">
        <v>1.0912218873387166E-2</v>
      </c>
      <c r="R84" s="44">
        <v>1.0723202846986999E-2</v>
      </c>
      <c r="S84" s="44">
        <v>1.0646019508594545E-2</v>
      </c>
      <c r="T84" s="44">
        <v>1.0644376230102583E-2</v>
      </c>
      <c r="U84"/>
      <c r="V84" s="90">
        <v>118.79999999999998</v>
      </c>
      <c r="W84" s="90">
        <v>109.73793103448274</v>
      </c>
      <c r="X84" s="90">
        <v>103.0941818181818</v>
      </c>
      <c r="Y84" s="90">
        <v>105.15606545454544</v>
      </c>
      <c r="Z84" s="90">
        <v>107.25918676363636</v>
      </c>
      <c r="AA84"/>
      <c r="AB84"/>
      <c r="AC84"/>
      <c r="AD84"/>
      <c r="AE84"/>
    </row>
    <row r="85" spans="1:31" ht="15.75" x14ac:dyDescent="0.25">
      <c r="A85" s="67" t="s">
        <v>58</v>
      </c>
      <c r="B85" s="91"/>
      <c r="C85" s="91"/>
      <c r="D85" s="35">
        <v>0</v>
      </c>
      <c r="E85" s="69"/>
      <c r="F85" s="35">
        <v>0</v>
      </c>
      <c r="G85" s="69"/>
      <c r="H85" s="35">
        <v>0</v>
      </c>
      <c r="I85" s="69"/>
      <c r="J85" s="35">
        <v>0</v>
      </c>
      <c r="K85" s="70"/>
      <c r="L85" s="35">
        <v>0</v>
      </c>
      <c r="M85" s="43"/>
      <c r="N85" s="35">
        <v>0</v>
      </c>
      <c r="O85"/>
      <c r="P85" s="44">
        <v>0</v>
      </c>
      <c r="Q85" s="44">
        <v>0</v>
      </c>
      <c r="R85" s="44">
        <v>0</v>
      </c>
      <c r="S85" s="44">
        <v>0</v>
      </c>
      <c r="T85" s="44">
        <v>0</v>
      </c>
      <c r="U85"/>
      <c r="V85" s="90">
        <v>0</v>
      </c>
      <c r="W85" s="90">
        <v>0</v>
      </c>
      <c r="X85" s="90">
        <v>0</v>
      </c>
      <c r="Y85" s="90">
        <v>0</v>
      </c>
      <c r="Z85" s="90">
        <v>0</v>
      </c>
      <c r="AA85"/>
      <c r="AB85"/>
      <c r="AC85"/>
      <c r="AD85"/>
      <c r="AE85"/>
    </row>
    <row r="86" spans="1:31" ht="15.75" x14ac:dyDescent="0.25">
      <c r="A86" s="67" t="s">
        <v>59</v>
      </c>
      <c r="B86" s="91"/>
      <c r="C86" s="91"/>
      <c r="D86" s="35">
        <v>0</v>
      </c>
      <c r="E86" s="69"/>
      <c r="F86" s="35">
        <v>3250</v>
      </c>
      <c r="G86" s="69"/>
      <c r="H86" s="35">
        <v>3575</v>
      </c>
      <c r="I86" s="69"/>
      <c r="J86" s="35">
        <v>3900</v>
      </c>
      <c r="K86" s="70"/>
      <c r="L86" s="35">
        <v>3900</v>
      </c>
      <c r="M86" s="43"/>
      <c r="N86" s="35">
        <v>3900</v>
      </c>
      <c r="O86"/>
      <c r="P86" s="44">
        <v>2.0246949232789126E-3</v>
      </c>
      <c r="Q86" s="44">
        <v>2.4516831619129666E-3</v>
      </c>
      <c r="R86" s="44">
        <v>2.4585046155647795E-3</v>
      </c>
      <c r="S86" s="44">
        <v>2.3929498245988715E-3</v>
      </c>
      <c r="T86" s="44">
        <v>2.3456671157818915E-3</v>
      </c>
      <c r="U86"/>
      <c r="V86" s="90">
        <v>26</v>
      </c>
      <c r="W86" s="90">
        <v>24.655172413793103</v>
      </c>
      <c r="X86" s="90">
        <v>23.636363636363637</v>
      </c>
      <c r="Y86" s="90">
        <v>23.636363636363637</v>
      </c>
      <c r="Z86" s="90">
        <v>23.636363636363637</v>
      </c>
      <c r="AA86"/>
      <c r="AB86"/>
      <c r="AC86"/>
      <c r="AD86"/>
      <c r="AE86"/>
    </row>
    <row r="87" spans="1:31" ht="15.75" x14ac:dyDescent="0.25">
      <c r="A87" s="67">
        <v>0</v>
      </c>
      <c r="B87" s="91"/>
      <c r="C87" s="91"/>
      <c r="D87" s="35">
        <v>0</v>
      </c>
      <c r="E87" s="69"/>
      <c r="F87" s="35">
        <v>0</v>
      </c>
      <c r="G87" s="69"/>
      <c r="H87" s="35">
        <v>0</v>
      </c>
      <c r="I87" s="69"/>
      <c r="J87" s="35">
        <v>0</v>
      </c>
      <c r="K87" s="70"/>
      <c r="L87" s="35">
        <v>0</v>
      </c>
      <c r="M87" s="43"/>
      <c r="N87" s="35">
        <v>0</v>
      </c>
      <c r="O87"/>
      <c r="P87" s="44">
        <v>0</v>
      </c>
      <c r="Q87" s="44">
        <v>0</v>
      </c>
      <c r="R87" s="44">
        <v>0</v>
      </c>
      <c r="S87" s="44">
        <v>0</v>
      </c>
      <c r="T87" s="44">
        <v>0</v>
      </c>
      <c r="U87"/>
      <c r="V87" s="90">
        <v>0</v>
      </c>
      <c r="W87" s="90">
        <v>0</v>
      </c>
      <c r="X87" s="90">
        <v>0</v>
      </c>
      <c r="Y87" s="90">
        <v>0</v>
      </c>
      <c r="Z87" s="90">
        <v>0</v>
      </c>
      <c r="AA87"/>
      <c r="AB87"/>
      <c r="AC87"/>
      <c r="AD87"/>
      <c r="AE87"/>
    </row>
    <row r="88" spans="1:31" ht="15.75" x14ac:dyDescent="0.25">
      <c r="A88" s="67">
        <v>0</v>
      </c>
      <c r="B88" s="91"/>
      <c r="C88" s="91"/>
      <c r="D88" s="35">
        <v>0</v>
      </c>
      <c r="E88" s="69"/>
      <c r="F88" s="35">
        <v>0</v>
      </c>
      <c r="G88" s="69"/>
      <c r="H88" s="35">
        <v>0</v>
      </c>
      <c r="I88" s="69"/>
      <c r="J88" s="35">
        <v>0</v>
      </c>
      <c r="K88" s="70"/>
      <c r="L88" s="35">
        <v>0</v>
      </c>
      <c r="M88" s="43"/>
      <c r="N88" s="35">
        <v>0</v>
      </c>
      <c r="O88"/>
      <c r="P88" s="44">
        <v>0</v>
      </c>
      <c r="Q88" s="44">
        <v>0</v>
      </c>
      <c r="R88" s="44">
        <v>0</v>
      </c>
      <c r="S88" s="44">
        <v>0</v>
      </c>
      <c r="T88" s="44">
        <v>0</v>
      </c>
      <c r="U88"/>
      <c r="V88" s="90">
        <v>0</v>
      </c>
      <c r="W88" s="90">
        <v>0</v>
      </c>
      <c r="X88" s="90">
        <v>0</v>
      </c>
      <c r="Y88" s="90">
        <v>0</v>
      </c>
      <c r="Z88" s="90">
        <v>0</v>
      </c>
      <c r="AA88"/>
      <c r="AB88"/>
      <c r="AC88"/>
      <c r="AD88"/>
      <c r="AE88"/>
    </row>
    <row r="89" spans="1:31" ht="15.75" x14ac:dyDescent="0.25">
      <c r="A89" s="67">
        <v>0</v>
      </c>
      <c r="B89" s="91"/>
      <c r="C89" s="91"/>
      <c r="D89" s="35">
        <v>0</v>
      </c>
      <c r="E89" s="69"/>
      <c r="F89" s="35">
        <v>0</v>
      </c>
      <c r="G89" s="69"/>
      <c r="H89" s="35">
        <v>0</v>
      </c>
      <c r="I89" s="69"/>
      <c r="J89" s="35">
        <v>0</v>
      </c>
      <c r="K89" s="70"/>
      <c r="L89" s="35">
        <v>0</v>
      </c>
      <c r="M89" s="43"/>
      <c r="N89" s="35">
        <v>0</v>
      </c>
      <c r="O89"/>
      <c r="P89" s="44">
        <v>0</v>
      </c>
      <c r="Q89" s="44">
        <v>0</v>
      </c>
      <c r="R89" s="44">
        <v>0</v>
      </c>
      <c r="S89" s="44">
        <v>0</v>
      </c>
      <c r="T89" s="44">
        <v>0</v>
      </c>
      <c r="U89"/>
      <c r="V89" s="90">
        <v>0</v>
      </c>
      <c r="W89" s="90">
        <v>0</v>
      </c>
      <c r="X89" s="90">
        <v>0</v>
      </c>
      <c r="Y89" s="90">
        <v>0</v>
      </c>
      <c r="Z89" s="90">
        <v>0</v>
      </c>
      <c r="AA89"/>
      <c r="AB89"/>
      <c r="AC89"/>
      <c r="AD89"/>
      <c r="AE89"/>
    </row>
    <row r="90" spans="1:31" ht="15.75" x14ac:dyDescent="0.25">
      <c r="A90" s="67">
        <v>0</v>
      </c>
      <c r="B90" s="91"/>
      <c r="C90" s="91"/>
      <c r="D90" s="35">
        <v>0</v>
      </c>
      <c r="E90" s="69"/>
      <c r="F90" s="35">
        <v>0</v>
      </c>
      <c r="G90" s="69"/>
      <c r="H90" s="35">
        <v>0</v>
      </c>
      <c r="I90" s="69"/>
      <c r="J90" s="35">
        <v>0</v>
      </c>
      <c r="K90" s="70"/>
      <c r="L90" s="35">
        <v>0</v>
      </c>
      <c r="M90" s="43"/>
      <c r="N90" s="35">
        <v>0</v>
      </c>
      <c r="O90"/>
      <c r="P90" s="44">
        <v>0</v>
      </c>
      <c r="Q90" s="44">
        <v>0</v>
      </c>
      <c r="R90" s="44">
        <v>0</v>
      </c>
      <c r="S90" s="44">
        <v>0</v>
      </c>
      <c r="T90" s="44">
        <v>0</v>
      </c>
      <c r="U90"/>
      <c r="V90" s="90">
        <v>0</v>
      </c>
      <c r="W90" s="90">
        <v>0</v>
      </c>
      <c r="X90" s="90">
        <v>0</v>
      </c>
      <c r="Y90" s="90">
        <v>0</v>
      </c>
      <c r="Z90" s="90">
        <v>0</v>
      </c>
      <c r="AA90"/>
      <c r="AB90"/>
      <c r="AC90"/>
      <c r="AD90"/>
      <c r="AE90"/>
    </row>
    <row r="91" spans="1:31" ht="16.5" thickBot="1" x14ac:dyDescent="0.3">
      <c r="B91" s="91"/>
      <c r="C91" s="91"/>
      <c r="D91" s="93"/>
      <c r="E91" s="69"/>
      <c r="F91" s="93"/>
      <c r="G91" s="69"/>
      <c r="H91" s="93"/>
      <c r="I91" s="69"/>
      <c r="J91" s="93"/>
      <c r="K91" s="70"/>
      <c r="L91" s="94"/>
      <c r="M91" s="43"/>
      <c r="N91" s="94"/>
      <c r="O91"/>
      <c r="P91" s="53"/>
      <c r="Q91" s="53"/>
      <c r="R91" s="53"/>
      <c r="S91" s="53"/>
      <c r="T91" s="53"/>
      <c r="U91"/>
      <c r="V91" s="37"/>
      <c r="W91" s="37"/>
      <c r="X91" s="37"/>
      <c r="Y91" s="37"/>
      <c r="Z91" s="37"/>
      <c r="AA91"/>
      <c r="AB91"/>
      <c r="AC91"/>
      <c r="AD91"/>
      <c r="AE91"/>
    </row>
    <row r="92" spans="1:31" ht="16.5" thickBot="1" x14ac:dyDescent="0.3">
      <c r="A92" s="95" t="s">
        <v>60</v>
      </c>
      <c r="B92" s="72"/>
      <c r="C92" s="72"/>
      <c r="D92" s="76">
        <v>33615</v>
      </c>
      <c r="E92" s="77"/>
      <c r="F92" s="76">
        <v>567699.125</v>
      </c>
      <c r="G92" s="77"/>
      <c r="H92" s="76">
        <v>611608.85750000004</v>
      </c>
      <c r="I92" s="77"/>
      <c r="J92" s="76">
        <v>657036.19965000008</v>
      </c>
      <c r="K92" s="78"/>
      <c r="L92" s="76">
        <v>670098.92364299984</v>
      </c>
      <c r="M92" s="58"/>
      <c r="N92" s="76">
        <v>683422.90211586002</v>
      </c>
      <c r="O92"/>
      <c r="P92" s="96">
        <v>0.35366693425765555</v>
      </c>
      <c r="Q92" s="96">
        <v>0.4194324860446369</v>
      </c>
      <c r="R92" s="96">
        <v>0.41418628959811976</v>
      </c>
      <c r="S92" s="96">
        <v>0.41115720558856644</v>
      </c>
      <c r="T92" s="96">
        <v>0.41104682760651262</v>
      </c>
      <c r="U92"/>
      <c r="V92" s="97">
        <v>4541.5930000000008</v>
      </c>
      <c r="W92" s="97">
        <v>4217.9921206896552</v>
      </c>
      <c r="X92" s="97">
        <v>3982.037573636364</v>
      </c>
      <c r="Y92" s="97">
        <v>4061.2055978363633</v>
      </c>
      <c r="Z92" s="97">
        <v>4141.9569825203635</v>
      </c>
      <c r="AA92"/>
      <c r="AB92"/>
      <c r="AC92"/>
      <c r="AD92"/>
      <c r="AE92"/>
    </row>
    <row r="93" spans="1:31" ht="16.5" thickBot="1" x14ac:dyDescent="0.3">
      <c r="A93" s="80"/>
      <c r="B93" s="68"/>
      <c r="C93" s="68"/>
      <c r="D93" s="37"/>
      <c r="E93" s="37"/>
      <c r="F93" s="37"/>
      <c r="G93" s="37"/>
      <c r="H93" s="37"/>
      <c r="I93" s="37"/>
      <c r="J93" s="37"/>
      <c r="K93" s="38"/>
      <c r="L93" s="37"/>
      <c r="M93" s="38"/>
      <c r="N93" s="37"/>
      <c r="P93" s="53"/>
      <c r="Q93" s="53"/>
      <c r="R93" s="53"/>
      <c r="S93" s="53"/>
      <c r="T93" s="53"/>
      <c r="V93" s="37"/>
      <c r="W93" s="37"/>
      <c r="X93" s="37"/>
      <c r="Y93" s="37"/>
      <c r="Z93" s="37"/>
      <c r="AA93"/>
      <c r="AB93"/>
      <c r="AC93"/>
      <c r="AD93"/>
      <c r="AE93"/>
    </row>
    <row r="94" spans="1:31" ht="18.75" thickBot="1" x14ac:dyDescent="0.3">
      <c r="A94" s="64" t="s">
        <v>61</v>
      </c>
      <c r="B94" s="85"/>
      <c r="C94" s="85"/>
      <c r="D94" s="89"/>
      <c r="E94" s="69"/>
      <c r="F94" s="89"/>
      <c r="G94" s="69"/>
      <c r="H94" s="89"/>
      <c r="I94" s="69"/>
      <c r="J94" s="89"/>
      <c r="K94" s="70"/>
      <c r="L94" s="52"/>
      <c r="M94" s="43"/>
      <c r="N94" s="52"/>
      <c r="O94"/>
      <c r="P94" s="53"/>
      <c r="Q94" s="53"/>
      <c r="R94" s="53"/>
      <c r="S94" s="53"/>
      <c r="T94" s="53"/>
      <c r="U94"/>
      <c r="V94" s="37"/>
      <c r="W94" s="37"/>
      <c r="X94" s="37"/>
      <c r="Y94" s="37"/>
      <c r="Z94" s="37"/>
      <c r="AA94"/>
      <c r="AB94"/>
      <c r="AC94"/>
      <c r="AD94"/>
      <c r="AE94"/>
    </row>
    <row r="95" spans="1:31" ht="15.75" x14ac:dyDescent="0.25">
      <c r="A95" s="67" t="s">
        <v>62</v>
      </c>
      <c r="B95" s="68"/>
      <c r="C95" s="68"/>
      <c r="D95" s="35">
        <v>0</v>
      </c>
      <c r="E95" s="69"/>
      <c r="F95" s="35">
        <v>1979.9999999999998</v>
      </c>
      <c r="G95" s="69"/>
      <c r="H95" s="35">
        <v>2121.5999999999995</v>
      </c>
      <c r="I95" s="69"/>
      <c r="J95" s="35">
        <v>2268.0719999999997</v>
      </c>
      <c r="K95" s="70"/>
      <c r="L95" s="35">
        <v>2313.4334399999993</v>
      </c>
      <c r="M95" s="43"/>
      <c r="N95" s="35">
        <v>2359.7021087999997</v>
      </c>
      <c r="O95"/>
      <c r="P95" s="44">
        <v>1.233506445566845E-3</v>
      </c>
      <c r="Q95" s="44">
        <v>1.4549625164516219E-3</v>
      </c>
      <c r="R95" s="44">
        <v>1.4297603795982666E-3</v>
      </c>
      <c r="S95" s="44">
        <v>1.4194692678126057E-3</v>
      </c>
      <c r="T95" s="44">
        <v>1.4192501640136776E-3</v>
      </c>
      <c r="U95"/>
      <c r="V95" s="90">
        <v>15.839999999999998</v>
      </c>
      <c r="W95" s="90">
        <v>14.63172413793103</v>
      </c>
      <c r="X95" s="90">
        <v>13.745890909090907</v>
      </c>
      <c r="Y95" s="90">
        <v>14.020808727272723</v>
      </c>
      <c r="Z95" s="90">
        <v>14.301224901818181</v>
      </c>
      <c r="AA95"/>
      <c r="AB95"/>
      <c r="AC95"/>
      <c r="AD95"/>
      <c r="AE95"/>
    </row>
    <row r="96" spans="1:31" ht="15.75" x14ac:dyDescent="0.25">
      <c r="A96" s="67" t="s">
        <v>35</v>
      </c>
      <c r="B96" s="72"/>
      <c r="C96" s="72"/>
      <c r="D96" s="35">
        <v>9899.9999999999982</v>
      </c>
      <c r="E96" s="69"/>
      <c r="F96" s="35">
        <v>500</v>
      </c>
      <c r="G96" s="69"/>
      <c r="H96" s="35">
        <v>500</v>
      </c>
      <c r="I96" s="69"/>
      <c r="J96" s="35">
        <v>0</v>
      </c>
      <c r="K96" s="70"/>
      <c r="L96" s="35">
        <v>0</v>
      </c>
      <c r="M96" s="43"/>
      <c r="N96" s="35">
        <v>0</v>
      </c>
      <c r="O96"/>
      <c r="P96" s="44">
        <v>3.1149152665829424E-4</v>
      </c>
      <c r="Q96" s="44">
        <v>3.4289274991789739E-4</v>
      </c>
      <c r="R96" s="44">
        <v>0</v>
      </c>
      <c r="S96" s="44">
        <v>0</v>
      </c>
      <c r="T96" s="44">
        <v>0</v>
      </c>
      <c r="U96"/>
      <c r="V96" s="90">
        <v>4</v>
      </c>
      <c r="W96" s="90">
        <v>3.4482758620689653</v>
      </c>
      <c r="X96" s="90">
        <v>0</v>
      </c>
      <c r="Y96" s="90">
        <v>0</v>
      </c>
      <c r="Z96" s="90">
        <v>0</v>
      </c>
      <c r="AA96"/>
      <c r="AB96"/>
      <c r="AC96"/>
      <c r="AD96"/>
      <c r="AE96"/>
    </row>
    <row r="97" spans="1:31" ht="15.75" x14ac:dyDescent="0.25">
      <c r="A97" s="67" t="s">
        <v>63</v>
      </c>
      <c r="B97" s="72"/>
      <c r="C97" s="72"/>
      <c r="D97" s="35">
        <v>0</v>
      </c>
      <c r="E97" s="69"/>
      <c r="F97" s="35">
        <v>20000</v>
      </c>
      <c r="G97" s="69"/>
      <c r="H97" s="35">
        <v>20400</v>
      </c>
      <c r="I97" s="69"/>
      <c r="J97" s="35">
        <v>20808</v>
      </c>
      <c r="K97" s="70"/>
      <c r="L97" s="35">
        <v>21224.16</v>
      </c>
      <c r="M97" s="43"/>
      <c r="N97" s="35">
        <v>21648.643199999999</v>
      </c>
      <c r="O97"/>
      <c r="P97" s="44">
        <v>1.2459661066331769E-2</v>
      </c>
      <c r="Q97" s="44">
        <v>1.3990024196650214E-2</v>
      </c>
      <c r="R97" s="44">
        <v>1.3117067702736393E-2</v>
      </c>
      <c r="S97" s="44">
        <v>1.3022653833143175E-2</v>
      </c>
      <c r="T97" s="44">
        <v>1.3020643706547501E-2</v>
      </c>
      <c r="U97"/>
      <c r="V97" s="90">
        <v>160</v>
      </c>
      <c r="W97" s="90">
        <v>140.68965517241378</v>
      </c>
      <c r="X97" s="90">
        <v>126.10909090909091</v>
      </c>
      <c r="Y97" s="90">
        <v>128.63127272727272</v>
      </c>
      <c r="Z97" s="90">
        <v>131.20389818181818</v>
      </c>
      <c r="AA97"/>
      <c r="AB97"/>
      <c r="AC97"/>
      <c r="AD97"/>
      <c r="AE97"/>
    </row>
    <row r="98" spans="1:31" ht="15.75" x14ac:dyDescent="0.25">
      <c r="A98" s="67" t="s">
        <v>64</v>
      </c>
      <c r="B98" s="72"/>
      <c r="C98" s="72"/>
      <c r="D98" s="35">
        <v>0</v>
      </c>
      <c r="E98" s="69"/>
      <c r="F98" s="35">
        <v>9899.9999999999982</v>
      </c>
      <c r="G98" s="69"/>
      <c r="H98" s="35">
        <v>500</v>
      </c>
      <c r="I98" s="69"/>
      <c r="J98" s="35">
        <v>500</v>
      </c>
      <c r="K98" s="70"/>
      <c r="L98" s="35">
        <v>0</v>
      </c>
      <c r="M98" s="43"/>
      <c r="N98" s="35">
        <v>0</v>
      </c>
      <c r="O98"/>
      <c r="P98" s="44">
        <v>6.1675322278342245E-3</v>
      </c>
      <c r="Q98" s="44">
        <v>3.4289274991789739E-4</v>
      </c>
      <c r="R98" s="44">
        <v>3.1519289943138197E-4</v>
      </c>
      <c r="S98" s="44">
        <v>0</v>
      </c>
      <c r="T98" s="44">
        <v>0</v>
      </c>
      <c r="U98"/>
      <c r="V98" s="90">
        <v>79.199999999999989</v>
      </c>
      <c r="W98" s="90">
        <v>3.4482758620689653</v>
      </c>
      <c r="X98" s="90">
        <v>3.0303030303030303</v>
      </c>
      <c r="Y98" s="90">
        <v>0</v>
      </c>
      <c r="Z98" s="90">
        <v>0</v>
      </c>
      <c r="AA98"/>
      <c r="AB98"/>
      <c r="AC98"/>
      <c r="AD98"/>
      <c r="AE98"/>
    </row>
    <row r="99" spans="1:31" ht="15.75" x14ac:dyDescent="0.25">
      <c r="A99" s="67" t="s">
        <v>65</v>
      </c>
      <c r="B99" s="72"/>
      <c r="C99" s="72"/>
      <c r="D99" s="35">
        <v>0</v>
      </c>
      <c r="E99" s="69"/>
      <c r="F99" s="35">
        <v>4062.5</v>
      </c>
      <c r="G99" s="69"/>
      <c r="H99" s="35">
        <v>4712.5</v>
      </c>
      <c r="I99" s="69"/>
      <c r="J99" s="35">
        <v>5362.5</v>
      </c>
      <c r="K99" s="70"/>
      <c r="L99" s="35">
        <v>5362.5</v>
      </c>
      <c r="M99" s="43"/>
      <c r="N99" s="35">
        <v>5362.5</v>
      </c>
      <c r="O99"/>
      <c r="P99" s="44">
        <v>2.5308686540986406E-3</v>
      </c>
      <c r="Q99" s="44">
        <v>3.2317641679761831E-3</v>
      </c>
      <c r="R99" s="44">
        <v>3.380443846401572E-3</v>
      </c>
      <c r="S99" s="44">
        <v>3.2903060088234483E-3</v>
      </c>
      <c r="T99" s="44">
        <v>3.2252922842001012E-3</v>
      </c>
      <c r="U99"/>
      <c r="V99" s="90">
        <v>32.5</v>
      </c>
      <c r="W99" s="90">
        <v>32.5</v>
      </c>
      <c r="X99" s="90">
        <v>32.5</v>
      </c>
      <c r="Y99" s="90">
        <v>32.5</v>
      </c>
      <c r="Z99" s="90">
        <v>32.5</v>
      </c>
      <c r="AA99"/>
      <c r="AB99"/>
      <c r="AC99"/>
      <c r="AD99"/>
      <c r="AE99"/>
    </row>
    <row r="100" spans="1:31" ht="15.75" x14ac:dyDescent="0.25">
      <c r="A100" s="67" t="s">
        <v>66</v>
      </c>
      <c r="B100" s="72"/>
      <c r="C100" s="72"/>
      <c r="D100" s="35">
        <v>0</v>
      </c>
      <c r="E100" s="69"/>
      <c r="F100" s="35">
        <v>4062.5</v>
      </c>
      <c r="G100" s="69"/>
      <c r="H100" s="35">
        <v>4712.5</v>
      </c>
      <c r="I100" s="69"/>
      <c r="J100" s="35">
        <v>5362.5</v>
      </c>
      <c r="K100" s="70"/>
      <c r="L100" s="35">
        <v>5362.5</v>
      </c>
      <c r="M100" s="43"/>
      <c r="N100" s="35">
        <v>5362.5</v>
      </c>
      <c r="O100"/>
      <c r="P100" s="44">
        <v>2.5308686540986406E-3</v>
      </c>
      <c r="Q100" s="44">
        <v>3.2317641679761831E-3</v>
      </c>
      <c r="R100" s="44">
        <v>3.380443846401572E-3</v>
      </c>
      <c r="S100" s="44">
        <v>3.2903060088234483E-3</v>
      </c>
      <c r="T100" s="44">
        <v>3.2252922842001012E-3</v>
      </c>
      <c r="U100"/>
      <c r="V100" s="90">
        <v>32.5</v>
      </c>
      <c r="W100" s="90">
        <v>32.5</v>
      </c>
      <c r="X100" s="90">
        <v>32.5</v>
      </c>
      <c r="Y100" s="90">
        <v>32.5</v>
      </c>
      <c r="Z100" s="90">
        <v>32.5</v>
      </c>
      <c r="AA100"/>
      <c r="AB100"/>
      <c r="AC100"/>
      <c r="AD100"/>
      <c r="AE100"/>
    </row>
    <row r="101" spans="1:31" ht="15.75" x14ac:dyDescent="0.25">
      <c r="A101" s="67" t="s">
        <v>67</v>
      </c>
      <c r="B101" s="72"/>
      <c r="C101" s="72"/>
      <c r="D101" s="35">
        <v>0</v>
      </c>
      <c r="E101" s="69"/>
      <c r="F101" s="35">
        <v>2059.1999999999998</v>
      </c>
      <c r="G101" s="69"/>
      <c r="H101" s="35">
        <v>2206.4639999999999</v>
      </c>
      <c r="I101" s="69"/>
      <c r="J101" s="35">
        <v>2358.7948799999999</v>
      </c>
      <c r="K101" s="70"/>
      <c r="L101" s="35">
        <v>2405.9707775999996</v>
      </c>
      <c r="M101" s="43"/>
      <c r="N101" s="35">
        <v>2454.0901931519998</v>
      </c>
      <c r="O101"/>
      <c r="P101" s="44">
        <v>1.2828467033895188E-3</v>
      </c>
      <c r="Q101" s="44">
        <v>1.5131610171096872E-3</v>
      </c>
      <c r="R101" s="44">
        <v>1.4869507947821974E-3</v>
      </c>
      <c r="S101" s="44">
        <v>1.4762480385251101E-3</v>
      </c>
      <c r="T101" s="44">
        <v>1.4760201705742249E-3</v>
      </c>
      <c r="U101"/>
      <c r="V101" s="90">
        <v>16.473599999999998</v>
      </c>
      <c r="W101" s="90">
        <v>15.216993103448276</v>
      </c>
      <c r="X101" s="90">
        <v>14.295726545454546</v>
      </c>
      <c r="Y101" s="90">
        <v>14.581641076363633</v>
      </c>
      <c r="Z101" s="90">
        <v>14.873273897890908</v>
      </c>
      <c r="AA101"/>
      <c r="AB101"/>
      <c r="AC101"/>
      <c r="AD101"/>
      <c r="AE101"/>
    </row>
    <row r="102" spans="1:31" ht="15.75" x14ac:dyDescent="0.25">
      <c r="A102" s="67" t="s">
        <v>68</v>
      </c>
      <c r="B102" s="72"/>
      <c r="C102" s="72"/>
      <c r="D102" s="35">
        <v>0</v>
      </c>
      <c r="E102" s="69"/>
      <c r="F102" s="35">
        <v>3125</v>
      </c>
      <c r="G102" s="69"/>
      <c r="H102" s="35">
        <v>3697.5</v>
      </c>
      <c r="I102" s="69"/>
      <c r="J102" s="35">
        <v>4291.6499999999996</v>
      </c>
      <c r="K102" s="70"/>
      <c r="L102" s="35">
        <v>4377.4829999999993</v>
      </c>
      <c r="M102" s="43"/>
      <c r="N102" s="35">
        <v>4465.0326599999999</v>
      </c>
      <c r="O102"/>
      <c r="P102" s="44">
        <v>1.9468220416143389E-3</v>
      </c>
      <c r="Q102" s="44">
        <v>2.5356918856428512E-3</v>
      </c>
      <c r="R102" s="44">
        <v>2.7053952136893806E-3</v>
      </c>
      <c r="S102" s="44">
        <v>2.6859223530857792E-3</v>
      </c>
      <c r="T102" s="44">
        <v>2.6855077644754224E-3</v>
      </c>
      <c r="U102"/>
      <c r="V102" s="90">
        <v>25</v>
      </c>
      <c r="W102" s="90">
        <v>25.5</v>
      </c>
      <c r="X102" s="90">
        <v>26.009999999999998</v>
      </c>
      <c r="Y102" s="90">
        <v>26.530199999999997</v>
      </c>
      <c r="Z102" s="90">
        <v>27.060803999999997</v>
      </c>
      <c r="AA102"/>
      <c r="AB102"/>
      <c r="AC102"/>
      <c r="AD102"/>
      <c r="AE102"/>
    </row>
    <row r="103" spans="1:31" ht="15.75" x14ac:dyDescent="0.25">
      <c r="A103" s="67" t="s">
        <v>69</v>
      </c>
      <c r="B103" s="72"/>
      <c r="C103" s="72"/>
      <c r="D103" s="35">
        <v>0</v>
      </c>
      <c r="E103" s="69"/>
      <c r="F103" s="35">
        <v>1500</v>
      </c>
      <c r="G103" s="69"/>
      <c r="H103" s="35">
        <v>1530</v>
      </c>
      <c r="I103" s="69"/>
      <c r="J103" s="35">
        <v>1560.6</v>
      </c>
      <c r="K103" s="70"/>
      <c r="L103" s="35">
        <v>1591.8119999999999</v>
      </c>
      <c r="M103" s="43"/>
      <c r="N103" s="35">
        <v>1623.64824</v>
      </c>
      <c r="O103"/>
      <c r="P103" s="44">
        <v>9.3447457997488271E-4</v>
      </c>
      <c r="Q103" s="44">
        <v>1.049251814748766E-3</v>
      </c>
      <c r="R103" s="44">
        <v>9.8378007770522947E-4</v>
      </c>
      <c r="S103" s="44">
        <v>9.7669903748573818E-4</v>
      </c>
      <c r="T103" s="44">
        <v>9.7654827799106272E-4</v>
      </c>
      <c r="U103"/>
      <c r="V103" s="90">
        <v>12</v>
      </c>
      <c r="W103" s="90">
        <v>10.551724137931034</v>
      </c>
      <c r="X103" s="90">
        <v>9.4581818181818171</v>
      </c>
      <c r="Y103" s="90">
        <v>9.6473454545454533</v>
      </c>
      <c r="Z103" s="90">
        <v>9.8402923636363635</v>
      </c>
      <c r="AA103"/>
      <c r="AB103"/>
      <c r="AC103"/>
      <c r="AD103"/>
      <c r="AE103"/>
    </row>
    <row r="104" spans="1:31" ht="15.75" x14ac:dyDescent="0.25">
      <c r="A104" s="67" t="s">
        <v>70</v>
      </c>
      <c r="B104" s="72"/>
      <c r="C104" s="72"/>
      <c r="D104" s="35">
        <v>5000</v>
      </c>
      <c r="E104" s="69"/>
      <c r="F104" s="35">
        <v>5000</v>
      </c>
      <c r="G104" s="69"/>
      <c r="H104" s="35">
        <v>5100</v>
      </c>
      <c r="I104" s="69"/>
      <c r="J104" s="35">
        <v>5202</v>
      </c>
      <c r="K104" s="70"/>
      <c r="L104" s="35">
        <v>5306.04</v>
      </c>
      <c r="M104" s="43"/>
      <c r="N104" s="35">
        <v>5412.1607999999997</v>
      </c>
      <c r="O104"/>
      <c r="P104" s="44">
        <v>3.1149152665829421E-3</v>
      </c>
      <c r="Q104" s="44">
        <v>3.4975060491625534E-3</v>
      </c>
      <c r="R104" s="44">
        <v>3.2792669256840982E-3</v>
      </c>
      <c r="S104" s="44">
        <v>3.2556634582857936E-3</v>
      </c>
      <c r="T104" s="44">
        <v>3.2551609266368753E-3</v>
      </c>
      <c r="U104"/>
      <c r="V104" s="90">
        <v>40</v>
      </c>
      <c r="W104" s="90">
        <v>35.172413793103445</v>
      </c>
      <c r="X104" s="90">
        <v>31.527272727272727</v>
      </c>
      <c r="Y104" s="90">
        <v>32.157818181818179</v>
      </c>
      <c r="Z104" s="90">
        <v>32.800974545454544</v>
      </c>
      <c r="AA104"/>
      <c r="AB104"/>
      <c r="AC104"/>
      <c r="AD104"/>
      <c r="AE104"/>
    </row>
    <row r="105" spans="1:31" ht="15.75" x14ac:dyDescent="0.25">
      <c r="A105" s="67" t="s">
        <v>71</v>
      </c>
      <c r="B105" s="72"/>
      <c r="C105" s="72"/>
      <c r="D105" s="35">
        <v>0</v>
      </c>
      <c r="E105" s="69"/>
      <c r="F105" s="35">
        <v>791.99999999999989</v>
      </c>
      <c r="G105" s="69"/>
      <c r="H105" s="35">
        <v>848.63999999999987</v>
      </c>
      <c r="I105" s="69"/>
      <c r="J105" s="35">
        <v>907.22879999999986</v>
      </c>
      <c r="K105" s="70"/>
      <c r="L105" s="35">
        <v>925.37337599999978</v>
      </c>
      <c r="M105" s="43"/>
      <c r="N105" s="35">
        <v>943.88084351999987</v>
      </c>
      <c r="O105"/>
      <c r="P105" s="44">
        <v>4.9340257822673796E-4</v>
      </c>
      <c r="Q105" s="44">
        <v>5.8198500658064882E-4</v>
      </c>
      <c r="R105" s="44">
        <v>5.7190415183930668E-4</v>
      </c>
      <c r="S105" s="44">
        <v>5.6778770712504227E-4</v>
      </c>
      <c r="T105" s="44">
        <v>5.6770006560547101E-4</v>
      </c>
      <c r="U105"/>
      <c r="V105" s="90">
        <v>6.3359999999999994</v>
      </c>
      <c r="W105" s="90">
        <v>5.852689655172413</v>
      </c>
      <c r="X105" s="90">
        <v>5.498356363636363</v>
      </c>
      <c r="Y105" s="90">
        <v>5.6083234909090898</v>
      </c>
      <c r="Z105" s="90">
        <v>5.7204899607272717</v>
      </c>
      <c r="AA105"/>
      <c r="AB105"/>
      <c r="AC105"/>
      <c r="AD105"/>
      <c r="AE105"/>
    </row>
    <row r="106" spans="1:31" ht="15.75" x14ac:dyDescent="0.25">
      <c r="A106" s="67" t="s">
        <v>72</v>
      </c>
      <c r="B106" s="72"/>
      <c r="C106" s="72"/>
      <c r="D106" s="35">
        <v>10000</v>
      </c>
      <c r="E106" s="69"/>
      <c r="F106" s="35">
        <v>20000</v>
      </c>
      <c r="G106" s="69"/>
      <c r="H106" s="35">
        <v>10000</v>
      </c>
      <c r="I106" s="69"/>
      <c r="J106" s="35">
        <v>5000</v>
      </c>
      <c r="K106" s="70"/>
      <c r="L106" s="35">
        <v>5000</v>
      </c>
      <c r="M106" s="43"/>
      <c r="N106" s="35">
        <v>5000</v>
      </c>
      <c r="O106"/>
      <c r="P106" s="44">
        <v>1.2459661066331769E-2</v>
      </c>
      <c r="Q106" s="44">
        <v>6.8578549983579484E-3</v>
      </c>
      <c r="R106" s="44">
        <v>3.1519289943138201E-3</v>
      </c>
      <c r="S106" s="44">
        <v>3.0678843905113736E-3</v>
      </c>
      <c r="T106" s="44">
        <v>3.0072655330537074E-3</v>
      </c>
      <c r="U106"/>
      <c r="V106" s="90">
        <v>160</v>
      </c>
      <c r="W106" s="90">
        <v>68.965517241379317</v>
      </c>
      <c r="X106" s="90">
        <v>30.303030303030305</v>
      </c>
      <c r="Y106" s="90">
        <v>30.303030303030305</v>
      </c>
      <c r="Z106" s="90">
        <v>30.303030303030305</v>
      </c>
      <c r="AA106"/>
      <c r="AB106"/>
      <c r="AC106"/>
      <c r="AD106"/>
      <c r="AE106"/>
    </row>
    <row r="107" spans="1:31" ht="15.75" x14ac:dyDescent="0.25">
      <c r="A107" s="67">
        <v>0</v>
      </c>
      <c r="B107" s="72"/>
      <c r="C107" s="72"/>
      <c r="D107" s="35">
        <v>0</v>
      </c>
      <c r="E107" s="69"/>
      <c r="F107" s="35">
        <v>0</v>
      </c>
      <c r="G107" s="69"/>
      <c r="H107" s="35">
        <v>0</v>
      </c>
      <c r="I107" s="69"/>
      <c r="J107" s="35">
        <v>0</v>
      </c>
      <c r="K107" s="70"/>
      <c r="L107" s="35">
        <v>0</v>
      </c>
      <c r="M107" s="43"/>
      <c r="N107" s="35">
        <v>0</v>
      </c>
      <c r="O107"/>
      <c r="P107" s="44">
        <v>0</v>
      </c>
      <c r="Q107" s="44">
        <v>0</v>
      </c>
      <c r="R107" s="44">
        <v>0</v>
      </c>
      <c r="S107" s="44">
        <v>0</v>
      </c>
      <c r="T107" s="44">
        <v>0</v>
      </c>
      <c r="U107"/>
      <c r="V107" s="90">
        <v>0</v>
      </c>
      <c r="W107" s="90">
        <v>0</v>
      </c>
      <c r="X107" s="90">
        <v>0</v>
      </c>
      <c r="Y107" s="90">
        <v>0</v>
      </c>
      <c r="Z107" s="90">
        <v>0</v>
      </c>
      <c r="AA107"/>
      <c r="AB107"/>
      <c r="AC107"/>
      <c r="AD107"/>
      <c r="AE107"/>
    </row>
    <row r="108" spans="1:31" ht="15.75" x14ac:dyDescent="0.25">
      <c r="A108" s="67">
        <v>0</v>
      </c>
      <c r="B108" s="98"/>
      <c r="C108" s="98"/>
      <c r="D108" s="35">
        <v>0</v>
      </c>
      <c r="E108" s="69"/>
      <c r="F108" s="35">
        <v>0</v>
      </c>
      <c r="G108" s="69"/>
      <c r="H108" s="35">
        <v>0</v>
      </c>
      <c r="I108" s="69"/>
      <c r="J108" s="35">
        <v>0</v>
      </c>
      <c r="K108" s="70"/>
      <c r="L108" s="35">
        <v>0</v>
      </c>
      <c r="M108" s="43"/>
      <c r="N108" s="35">
        <v>0</v>
      </c>
      <c r="O108"/>
      <c r="P108" s="44">
        <v>0</v>
      </c>
      <c r="Q108" s="44">
        <v>0</v>
      </c>
      <c r="R108" s="44">
        <v>0</v>
      </c>
      <c r="S108" s="44">
        <v>0</v>
      </c>
      <c r="T108" s="44">
        <v>0</v>
      </c>
      <c r="U108"/>
      <c r="V108" s="90">
        <v>0</v>
      </c>
      <c r="W108" s="90">
        <v>0</v>
      </c>
      <c r="X108" s="90">
        <v>0</v>
      </c>
      <c r="Y108" s="90">
        <v>0</v>
      </c>
      <c r="Z108" s="90">
        <v>0</v>
      </c>
      <c r="AA108"/>
      <c r="AB108"/>
      <c r="AC108"/>
      <c r="AD108"/>
      <c r="AE108"/>
    </row>
    <row r="109" spans="1:31" ht="15.75" x14ac:dyDescent="0.25">
      <c r="A109" s="67">
        <v>0</v>
      </c>
      <c r="B109" s="98"/>
      <c r="C109" s="98"/>
      <c r="D109" s="35">
        <v>0</v>
      </c>
      <c r="E109" s="69"/>
      <c r="F109" s="35">
        <v>0</v>
      </c>
      <c r="G109" s="69"/>
      <c r="H109" s="35">
        <v>0</v>
      </c>
      <c r="I109" s="69"/>
      <c r="J109" s="35">
        <v>0</v>
      </c>
      <c r="K109" s="70"/>
      <c r="L109" s="35">
        <v>0</v>
      </c>
      <c r="M109" s="43"/>
      <c r="N109" s="35">
        <v>0</v>
      </c>
      <c r="O109"/>
      <c r="P109" s="44">
        <v>0</v>
      </c>
      <c r="Q109" s="44">
        <v>0</v>
      </c>
      <c r="R109" s="44">
        <v>0</v>
      </c>
      <c r="S109" s="44">
        <v>0</v>
      </c>
      <c r="T109" s="44">
        <v>0</v>
      </c>
      <c r="U109"/>
      <c r="V109" s="90">
        <v>0</v>
      </c>
      <c r="W109" s="90">
        <v>0</v>
      </c>
      <c r="X109" s="90">
        <v>0</v>
      </c>
      <c r="Y109" s="90">
        <v>0</v>
      </c>
      <c r="Z109" s="90">
        <v>0</v>
      </c>
      <c r="AA109"/>
      <c r="AB109"/>
      <c r="AC109"/>
      <c r="AD109"/>
      <c r="AE109"/>
    </row>
    <row r="110" spans="1:31" ht="15.75" x14ac:dyDescent="0.25">
      <c r="A110" s="67">
        <v>0</v>
      </c>
      <c r="B110" s="98"/>
      <c r="C110" s="98"/>
      <c r="D110" s="35">
        <v>0</v>
      </c>
      <c r="E110" s="69"/>
      <c r="F110" s="35">
        <v>0</v>
      </c>
      <c r="G110" s="69"/>
      <c r="H110" s="35">
        <v>0</v>
      </c>
      <c r="I110" s="69"/>
      <c r="J110" s="35">
        <v>0</v>
      </c>
      <c r="K110" s="70"/>
      <c r="L110" s="35">
        <v>0</v>
      </c>
      <c r="M110" s="43"/>
      <c r="N110" s="35">
        <v>0</v>
      </c>
      <c r="O110"/>
      <c r="P110" s="44">
        <v>0</v>
      </c>
      <c r="Q110" s="44">
        <v>0</v>
      </c>
      <c r="R110" s="44">
        <v>0</v>
      </c>
      <c r="S110" s="44">
        <v>0</v>
      </c>
      <c r="T110" s="44">
        <v>0</v>
      </c>
      <c r="U110"/>
      <c r="V110" s="90">
        <v>0</v>
      </c>
      <c r="W110" s="90">
        <v>0</v>
      </c>
      <c r="X110" s="90">
        <v>0</v>
      </c>
      <c r="Y110" s="90">
        <v>0</v>
      </c>
      <c r="Z110" s="90">
        <v>0</v>
      </c>
      <c r="AA110"/>
      <c r="AB110"/>
      <c r="AC110"/>
      <c r="AD110"/>
      <c r="AE110"/>
    </row>
    <row r="111" spans="1:31" ht="15.75" x14ac:dyDescent="0.25">
      <c r="A111" s="67">
        <v>0</v>
      </c>
      <c r="B111" s="98"/>
      <c r="C111" s="98"/>
      <c r="D111" s="35">
        <v>0</v>
      </c>
      <c r="E111" s="69"/>
      <c r="F111" s="35">
        <v>0</v>
      </c>
      <c r="G111" s="69"/>
      <c r="H111" s="35">
        <v>0</v>
      </c>
      <c r="I111" s="69"/>
      <c r="J111" s="35">
        <v>0</v>
      </c>
      <c r="K111" s="70"/>
      <c r="L111" s="35">
        <v>0</v>
      </c>
      <c r="M111" s="43"/>
      <c r="N111" s="35">
        <v>0</v>
      </c>
      <c r="O111"/>
      <c r="P111" s="44">
        <v>0</v>
      </c>
      <c r="Q111" s="44">
        <v>0</v>
      </c>
      <c r="R111" s="44">
        <v>0</v>
      </c>
      <c r="S111" s="44">
        <v>0</v>
      </c>
      <c r="T111" s="44">
        <v>0</v>
      </c>
      <c r="U111"/>
      <c r="V111" s="90">
        <v>0</v>
      </c>
      <c r="W111" s="90">
        <v>0</v>
      </c>
      <c r="X111" s="90">
        <v>0</v>
      </c>
      <c r="Y111" s="90">
        <v>0</v>
      </c>
      <c r="Z111" s="90">
        <v>0</v>
      </c>
      <c r="AA111"/>
      <c r="AB111"/>
      <c r="AC111"/>
      <c r="AD111"/>
      <c r="AE111"/>
    </row>
    <row r="112" spans="1:31" ht="15.75" x14ac:dyDescent="0.25">
      <c r="A112" s="67">
        <v>0</v>
      </c>
      <c r="B112" s="98"/>
      <c r="C112" s="98"/>
      <c r="D112" s="35">
        <v>0</v>
      </c>
      <c r="E112" s="69"/>
      <c r="F112" s="35">
        <v>0</v>
      </c>
      <c r="G112" s="69"/>
      <c r="H112" s="35">
        <v>0</v>
      </c>
      <c r="I112" s="69"/>
      <c r="J112" s="35">
        <v>0</v>
      </c>
      <c r="K112" s="70"/>
      <c r="L112" s="35">
        <v>0</v>
      </c>
      <c r="M112" s="43"/>
      <c r="N112" s="35">
        <v>0</v>
      </c>
      <c r="O112"/>
      <c r="P112" s="44">
        <v>0</v>
      </c>
      <c r="Q112" s="44">
        <v>0</v>
      </c>
      <c r="R112" s="44">
        <v>0</v>
      </c>
      <c r="S112" s="44">
        <v>0</v>
      </c>
      <c r="T112" s="44">
        <v>0</v>
      </c>
      <c r="U112"/>
      <c r="V112" s="90">
        <v>0</v>
      </c>
      <c r="W112" s="90">
        <v>0</v>
      </c>
      <c r="X112" s="90">
        <v>0</v>
      </c>
      <c r="Y112" s="90">
        <v>0</v>
      </c>
      <c r="Z112" s="90">
        <v>0</v>
      </c>
      <c r="AA112"/>
      <c r="AB112"/>
      <c r="AC112"/>
      <c r="AD112"/>
      <c r="AE112"/>
    </row>
    <row r="113" spans="1:31" ht="15.75" x14ac:dyDescent="0.25">
      <c r="A113" s="67">
        <v>0</v>
      </c>
      <c r="B113" s="98"/>
      <c r="C113" s="98"/>
      <c r="D113" s="35">
        <v>0</v>
      </c>
      <c r="E113" s="69"/>
      <c r="F113" s="35">
        <v>0</v>
      </c>
      <c r="G113" s="69"/>
      <c r="H113" s="35">
        <v>0</v>
      </c>
      <c r="I113" s="69"/>
      <c r="J113" s="35">
        <v>0</v>
      </c>
      <c r="K113" s="70"/>
      <c r="L113" s="35">
        <v>0</v>
      </c>
      <c r="M113" s="43"/>
      <c r="N113" s="35">
        <v>0</v>
      </c>
      <c r="O113"/>
      <c r="P113" s="44">
        <v>0</v>
      </c>
      <c r="Q113" s="44">
        <v>0</v>
      </c>
      <c r="R113" s="44">
        <v>0</v>
      </c>
      <c r="S113" s="44">
        <v>0</v>
      </c>
      <c r="T113" s="44">
        <v>0</v>
      </c>
      <c r="U113"/>
      <c r="V113" s="90">
        <v>0</v>
      </c>
      <c r="W113" s="90">
        <v>0</v>
      </c>
      <c r="X113" s="90">
        <v>0</v>
      </c>
      <c r="Y113" s="90">
        <v>0</v>
      </c>
      <c r="Z113" s="90">
        <v>0</v>
      </c>
      <c r="AA113"/>
      <c r="AB113"/>
      <c r="AC113"/>
      <c r="AD113"/>
      <c r="AE113"/>
    </row>
    <row r="114" spans="1:31" ht="15.75" x14ac:dyDescent="0.25">
      <c r="A114" s="99">
        <v>0</v>
      </c>
      <c r="B114" s="98"/>
      <c r="C114" s="98"/>
      <c r="D114" s="35">
        <v>0</v>
      </c>
      <c r="E114" s="69"/>
      <c r="F114" s="35">
        <v>0</v>
      </c>
      <c r="G114" s="69"/>
      <c r="H114" s="35">
        <v>0</v>
      </c>
      <c r="I114" s="69"/>
      <c r="J114" s="35">
        <v>0</v>
      </c>
      <c r="K114" s="70"/>
      <c r="L114" s="35">
        <v>0</v>
      </c>
      <c r="M114" s="43"/>
      <c r="N114" s="35">
        <v>0</v>
      </c>
      <c r="O114"/>
      <c r="P114" s="44">
        <v>0</v>
      </c>
      <c r="Q114" s="44">
        <v>0</v>
      </c>
      <c r="R114" s="44">
        <v>0</v>
      </c>
      <c r="S114" s="44">
        <v>0</v>
      </c>
      <c r="T114" s="44">
        <v>0</v>
      </c>
      <c r="U114"/>
      <c r="V114" s="90">
        <v>0</v>
      </c>
      <c r="W114" s="90">
        <v>0</v>
      </c>
      <c r="X114" s="90">
        <v>0</v>
      </c>
      <c r="Y114" s="90">
        <v>0</v>
      </c>
      <c r="Z114" s="90">
        <v>0</v>
      </c>
      <c r="AA114"/>
      <c r="AB114"/>
      <c r="AC114"/>
      <c r="AD114"/>
      <c r="AE114"/>
    </row>
    <row r="115" spans="1:31" ht="16.5" thickBot="1" x14ac:dyDescent="0.3">
      <c r="A115" s="74"/>
      <c r="B115" s="98"/>
      <c r="C115" s="98"/>
      <c r="D115" s="93"/>
      <c r="E115" s="69"/>
      <c r="F115" s="93"/>
      <c r="G115" s="69"/>
      <c r="H115" s="93"/>
      <c r="I115" s="69"/>
      <c r="J115" s="93"/>
      <c r="K115" s="70"/>
      <c r="L115" s="94"/>
      <c r="M115" s="43"/>
      <c r="N115" s="94"/>
      <c r="O115"/>
      <c r="P115" s="53"/>
      <c r="Q115" s="53"/>
      <c r="R115" s="53"/>
      <c r="S115" s="53"/>
      <c r="T115" s="53"/>
      <c r="U115"/>
      <c r="V115" s="37"/>
      <c r="W115" s="37"/>
      <c r="X115" s="37"/>
      <c r="Y115" s="37"/>
      <c r="Z115" s="37"/>
      <c r="AA115"/>
      <c r="AB115"/>
      <c r="AC115"/>
      <c r="AD115"/>
      <c r="AE115"/>
    </row>
    <row r="116" spans="1:31" ht="16.5" thickBot="1" x14ac:dyDescent="0.3">
      <c r="A116" s="95" t="s">
        <v>73</v>
      </c>
      <c r="B116" s="72"/>
      <c r="C116" s="72"/>
      <c r="D116" s="76">
        <v>24900</v>
      </c>
      <c r="E116" s="77"/>
      <c r="F116" s="76">
        <v>72981.2</v>
      </c>
      <c r="G116" s="77"/>
      <c r="H116" s="76">
        <v>56329.203999999998</v>
      </c>
      <c r="I116" s="77"/>
      <c r="J116" s="76">
        <v>53621.345679999999</v>
      </c>
      <c r="K116" s="78"/>
      <c r="L116" s="76">
        <v>53869.272593599999</v>
      </c>
      <c r="M116" s="58"/>
      <c r="N116" s="76">
        <v>54632.158045471988</v>
      </c>
      <c r="O116"/>
      <c r="P116" s="96">
        <v>4.5466050810708605E-2</v>
      </c>
      <c r="Q116" s="96">
        <v>3.8629751320492449E-2</v>
      </c>
      <c r="R116" s="96">
        <v>3.3802134832583215E-2</v>
      </c>
      <c r="S116" s="96">
        <v>3.3052940103621517E-2</v>
      </c>
      <c r="T116" s="96">
        <v>3.2858681177298149E-2</v>
      </c>
      <c r="U116"/>
      <c r="V116" s="97">
        <v>583.84960000000001</v>
      </c>
      <c r="W116" s="97">
        <v>388.47726896551723</v>
      </c>
      <c r="X116" s="97">
        <v>324.97785260606059</v>
      </c>
      <c r="Y116" s="97">
        <v>326.48043996121214</v>
      </c>
      <c r="Z116" s="97">
        <v>331.10398815437571</v>
      </c>
      <c r="AA116"/>
      <c r="AB116"/>
      <c r="AC116"/>
      <c r="AD116"/>
      <c r="AE116"/>
    </row>
    <row r="117" spans="1:31" ht="16.5" thickBot="1" x14ac:dyDescent="0.3">
      <c r="A117" s="100"/>
      <c r="B117" s="68"/>
      <c r="C117" s="68"/>
      <c r="D117" s="37"/>
      <c r="E117" s="37"/>
      <c r="F117" s="37"/>
      <c r="G117" s="37"/>
      <c r="H117" s="37"/>
      <c r="I117" s="37"/>
      <c r="J117" s="37"/>
      <c r="K117" s="38"/>
      <c r="L117" s="37"/>
      <c r="M117" s="38"/>
      <c r="N117" s="37"/>
      <c r="P117" s="53"/>
      <c r="Q117" s="53"/>
      <c r="R117" s="53"/>
      <c r="S117" s="53"/>
      <c r="T117" s="53"/>
      <c r="V117" s="37"/>
      <c r="W117" s="37"/>
      <c r="X117" s="37"/>
      <c r="Y117" s="37"/>
      <c r="Z117" s="37"/>
      <c r="AA117"/>
      <c r="AB117"/>
      <c r="AC117"/>
      <c r="AD117"/>
      <c r="AE117"/>
    </row>
    <row r="118" spans="1:31" ht="18.75" thickBot="1" x14ac:dyDescent="0.3">
      <c r="A118" s="64" t="s">
        <v>74</v>
      </c>
      <c r="B118" s="101"/>
      <c r="C118" s="101"/>
      <c r="D118" s="93"/>
      <c r="E118" s="69"/>
      <c r="F118" s="93"/>
      <c r="G118" s="69"/>
      <c r="H118" s="93"/>
      <c r="I118" s="69"/>
      <c r="J118" s="93"/>
      <c r="K118" s="70"/>
      <c r="L118" s="93"/>
      <c r="M118" s="43"/>
      <c r="N118" s="93"/>
      <c r="O118"/>
      <c r="P118" s="53"/>
      <c r="Q118" s="53"/>
      <c r="R118" s="53"/>
      <c r="S118" s="53"/>
      <c r="T118" s="53"/>
      <c r="U118"/>
      <c r="V118" s="37"/>
      <c r="W118" s="37"/>
      <c r="X118" s="37"/>
      <c r="Y118" s="37"/>
      <c r="Z118" s="37"/>
      <c r="AA118"/>
      <c r="AB118"/>
      <c r="AC118"/>
      <c r="AD118"/>
      <c r="AE118"/>
    </row>
    <row r="119" spans="1:31" ht="18.75" customHeight="1" x14ac:dyDescent="0.25">
      <c r="A119" s="67" t="s">
        <v>75</v>
      </c>
      <c r="B119" s="68"/>
      <c r="C119" s="68"/>
      <c r="D119" s="35">
        <v>0</v>
      </c>
      <c r="E119" s="69"/>
      <c r="F119" s="35">
        <v>188000</v>
      </c>
      <c r="G119" s="69"/>
      <c r="H119" s="35">
        <v>188000</v>
      </c>
      <c r="I119" s="69"/>
      <c r="J119" s="35">
        <v>188000</v>
      </c>
      <c r="K119" s="70"/>
      <c r="L119" s="35">
        <v>188000</v>
      </c>
      <c r="M119" s="43"/>
      <c r="N119" s="35">
        <v>188000</v>
      </c>
      <c r="O119"/>
      <c r="P119" s="44">
        <v>0.11712081402351864</v>
      </c>
      <c r="Q119" s="44">
        <v>0.12892767396912944</v>
      </c>
      <c r="R119" s="44">
        <v>0.11851253018619963</v>
      </c>
      <c r="S119" s="44">
        <v>0.11535245308322765</v>
      </c>
      <c r="T119" s="44">
        <v>0.11307318404281939</v>
      </c>
      <c r="U119"/>
      <c r="V119" s="90">
        <v>1504</v>
      </c>
      <c r="W119" s="90">
        <v>1296.5517241379309</v>
      </c>
      <c r="X119" s="90">
        <v>1139.3939393939395</v>
      </c>
      <c r="Y119" s="90">
        <v>1139.3939393939395</v>
      </c>
      <c r="Z119" s="90">
        <v>1139.3939393939395</v>
      </c>
      <c r="AA119"/>
      <c r="AB119"/>
      <c r="AC119"/>
      <c r="AD119"/>
      <c r="AE119"/>
    </row>
    <row r="120" spans="1:31" ht="15.75" x14ac:dyDescent="0.25">
      <c r="A120" s="67" t="s">
        <v>76</v>
      </c>
      <c r="B120" s="72"/>
      <c r="C120" s="72"/>
      <c r="D120" s="35">
        <v>0</v>
      </c>
      <c r="E120" s="69"/>
      <c r="F120" s="35">
        <v>47000</v>
      </c>
      <c r="G120" s="69"/>
      <c r="H120" s="35">
        <v>47940</v>
      </c>
      <c r="I120" s="69"/>
      <c r="J120" s="35">
        <v>48898.8</v>
      </c>
      <c r="K120" s="70"/>
      <c r="L120" s="35">
        <v>49876.775999999998</v>
      </c>
      <c r="M120" s="43"/>
      <c r="N120" s="35">
        <v>50874.311519999996</v>
      </c>
      <c r="O120"/>
      <c r="P120" s="44">
        <v>2.9280203505879659E-2</v>
      </c>
      <c r="Q120" s="44">
        <v>3.2876556862128002E-2</v>
      </c>
      <c r="R120" s="44">
        <v>3.0825109101430524E-2</v>
      </c>
      <c r="S120" s="44">
        <v>3.0603236507886461E-2</v>
      </c>
      <c r="T120" s="44">
        <v>3.0598512710386629E-2</v>
      </c>
      <c r="U120"/>
      <c r="V120" s="90">
        <v>376</v>
      </c>
      <c r="W120" s="90">
        <v>330.62068965517244</v>
      </c>
      <c r="X120" s="90">
        <v>296.35636363636365</v>
      </c>
      <c r="Y120" s="90">
        <v>302.28349090909092</v>
      </c>
      <c r="Z120" s="90">
        <v>308.32916072727272</v>
      </c>
      <c r="AA120"/>
      <c r="AB120"/>
      <c r="AC120"/>
      <c r="AD120"/>
      <c r="AE120"/>
    </row>
    <row r="121" spans="1:31" ht="15.75" x14ac:dyDescent="0.25">
      <c r="A121" s="67" t="s">
        <v>77</v>
      </c>
      <c r="B121" s="72"/>
      <c r="C121" s="72"/>
      <c r="D121" s="35">
        <v>0</v>
      </c>
      <c r="E121" s="69"/>
      <c r="F121" s="35">
        <v>23500</v>
      </c>
      <c r="G121" s="69"/>
      <c r="H121" s="35">
        <v>23970</v>
      </c>
      <c r="I121" s="69"/>
      <c r="J121" s="35">
        <v>24449.4</v>
      </c>
      <c r="K121" s="70"/>
      <c r="L121" s="35">
        <v>24938.387999999999</v>
      </c>
      <c r="M121" s="43"/>
      <c r="N121" s="35">
        <v>25437.155759999998</v>
      </c>
      <c r="O121"/>
      <c r="P121" s="44">
        <v>1.4640101752939829E-2</v>
      </c>
      <c r="Q121" s="44">
        <v>1.6438278431064001E-2</v>
      </c>
      <c r="R121" s="44">
        <v>1.5412554550715262E-2</v>
      </c>
      <c r="S121" s="44">
        <v>1.530161825394323E-2</v>
      </c>
      <c r="T121" s="44">
        <v>1.5299256355193315E-2</v>
      </c>
      <c r="U121"/>
      <c r="V121" s="90">
        <v>188</v>
      </c>
      <c r="W121" s="90">
        <v>165.31034482758622</v>
      </c>
      <c r="X121" s="90">
        <v>148.17818181818183</v>
      </c>
      <c r="Y121" s="90">
        <v>151.14174545454546</v>
      </c>
      <c r="Z121" s="90">
        <v>154.16458036363636</v>
      </c>
      <c r="AA121"/>
      <c r="AB121"/>
      <c r="AC121"/>
      <c r="AD121"/>
      <c r="AE121"/>
    </row>
    <row r="122" spans="1:31" ht="15.75" x14ac:dyDescent="0.25">
      <c r="A122" s="67" t="s">
        <v>78</v>
      </c>
      <c r="B122" s="72"/>
      <c r="C122" s="72"/>
      <c r="D122" s="35">
        <v>0</v>
      </c>
      <c r="E122" s="69"/>
      <c r="F122" s="35">
        <v>1175</v>
      </c>
      <c r="G122" s="69"/>
      <c r="H122" s="35">
        <v>1198.5</v>
      </c>
      <c r="I122" s="69"/>
      <c r="J122" s="35">
        <v>1222.47</v>
      </c>
      <c r="K122" s="70"/>
      <c r="L122" s="35">
        <v>1246.9194</v>
      </c>
      <c r="M122" s="43"/>
      <c r="N122" s="35">
        <v>1271.857788</v>
      </c>
      <c r="O122"/>
      <c r="P122" s="44">
        <v>7.3200508764699143E-4</v>
      </c>
      <c r="Q122" s="44">
        <v>8.2191392155320003E-4</v>
      </c>
      <c r="R122" s="44">
        <v>7.7062772753576305E-4</v>
      </c>
      <c r="S122" s="44">
        <v>7.6508091269716157E-4</v>
      </c>
      <c r="T122" s="44">
        <v>7.6496281775966586E-4</v>
      </c>
      <c r="U122"/>
      <c r="V122" s="90">
        <v>9.4</v>
      </c>
      <c r="W122" s="90">
        <v>8.2655172413793103</v>
      </c>
      <c r="X122" s="90">
        <v>7.4089090909090913</v>
      </c>
      <c r="Y122" s="90">
        <v>7.5570872727272729</v>
      </c>
      <c r="Z122" s="90">
        <v>7.708229018181818</v>
      </c>
      <c r="AA122"/>
      <c r="AB122"/>
      <c r="AC122"/>
      <c r="AD122"/>
      <c r="AE122"/>
    </row>
    <row r="123" spans="1:31" ht="15.75" x14ac:dyDescent="0.25">
      <c r="A123" s="67" t="s">
        <v>79</v>
      </c>
      <c r="B123" s="72"/>
      <c r="C123" s="72"/>
      <c r="D123" s="35">
        <v>0</v>
      </c>
      <c r="E123" s="69"/>
      <c r="F123" s="35">
        <v>39950</v>
      </c>
      <c r="G123" s="69"/>
      <c r="H123" s="35">
        <v>40749</v>
      </c>
      <c r="I123" s="69"/>
      <c r="J123" s="35">
        <v>41563.980000000003</v>
      </c>
      <c r="K123" s="70"/>
      <c r="L123" s="35">
        <v>42395.259599999998</v>
      </c>
      <c r="M123" s="43"/>
      <c r="N123" s="35">
        <v>43243.164791999996</v>
      </c>
      <c r="O123"/>
      <c r="P123" s="44">
        <v>2.4888172979997708E-2</v>
      </c>
      <c r="Q123" s="44">
        <v>2.7945073332808802E-2</v>
      </c>
      <c r="R123" s="44">
        <v>2.6201342736215948E-2</v>
      </c>
      <c r="S123" s="44">
        <v>2.6012751031703491E-2</v>
      </c>
      <c r="T123" s="44">
        <v>2.6008735803828634E-2</v>
      </c>
      <c r="U123"/>
      <c r="V123" s="90">
        <v>319.60000000000002</v>
      </c>
      <c r="W123" s="90">
        <v>281.02758620689656</v>
      </c>
      <c r="X123" s="90">
        <v>251.90290909090911</v>
      </c>
      <c r="Y123" s="90">
        <v>256.94096727272728</v>
      </c>
      <c r="Z123" s="90">
        <v>262.0797866181818</v>
      </c>
      <c r="AA123"/>
      <c r="AB123"/>
      <c r="AC123"/>
      <c r="AD123"/>
      <c r="AE123"/>
    </row>
    <row r="124" spans="1:31" ht="15.75" x14ac:dyDescent="0.25">
      <c r="A124" s="67" t="s">
        <v>80</v>
      </c>
      <c r="B124" s="72"/>
      <c r="C124" s="72"/>
      <c r="D124" s="35">
        <v>0</v>
      </c>
      <c r="E124" s="69"/>
      <c r="F124" s="35">
        <v>35250</v>
      </c>
      <c r="G124" s="69"/>
      <c r="H124" s="35">
        <v>35955</v>
      </c>
      <c r="I124" s="69"/>
      <c r="J124" s="35">
        <v>36674.1</v>
      </c>
      <c r="K124" s="70"/>
      <c r="L124" s="35">
        <v>37407.581999999995</v>
      </c>
      <c r="M124" s="43"/>
      <c r="N124" s="35">
        <v>38155.733639999999</v>
      </c>
      <c r="O124"/>
      <c r="P124" s="44">
        <v>2.1960152629409743E-2</v>
      </c>
      <c r="Q124" s="44">
        <v>2.4657417646596003E-2</v>
      </c>
      <c r="R124" s="44">
        <v>2.311883182607289E-2</v>
      </c>
      <c r="S124" s="44">
        <v>2.2952427380914842E-2</v>
      </c>
      <c r="T124" s="44">
        <v>2.2948884532789975E-2</v>
      </c>
      <c r="U124"/>
      <c r="V124" s="90">
        <v>282</v>
      </c>
      <c r="W124" s="90">
        <v>247.9655172413793</v>
      </c>
      <c r="X124" s="90">
        <v>222.26727272727271</v>
      </c>
      <c r="Y124" s="90">
        <v>226.71261818181816</v>
      </c>
      <c r="Z124" s="90">
        <v>231.24687054545453</v>
      </c>
      <c r="AA124"/>
      <c r="AB124"/>
      <c r="AC124"/>
      <c r="AD124"/>
      <c r="AE124"/>
    </row>
    <row r="125" spans="1:31" ht="15.75" x14ac:dyDescent="0.25">
      <c r="A125" s="67" t="s">
        <v>81</v>
      </c>
      <c r="B125" s="72"/>
      <c r="C125" s="72"/>
      <c r="D125" s="35">
        <v>0</v>
      </c>
      <c r="E125" s="69"/>
      <c r="F125" s="35">
        <v>9400</v>
      </c>
      <c r="G125" s="69"/>
      <c r="H125" s="35">
        <v>9588</v>
      </c>
      <c r="I125" s="69"/>
      <c r="J125" s="35">
        <v>9779.76</v>
      </c>
      <c r="K125" s="70"/>
      <c r="L125" s="35">
        <v>9975.3552</v>
      </c>
      <c r="M125" s="43"/>
      <c r="N125" s="35">
        <v>10174.862304</v>
      </c>
      <c r="O125"/>
      <c r="P125" s="44">
        <v>5.8560407011759314E-3</v>
      </c>
      <c r="Q125" s="44">
        <v>6.5753113724256003E-3</v>
      </c>
      <c r="R125" s="44">
        <v>6.1650218202861044E-3</v>
      </c>
      <c r="S125" s="44">
        <v>6.1206473015772925E-3</v>
      </c>
      <c r="T125" s="44">
        <v>6.1197025420773269E-3</v>
      </c>
      <c r="U125"/>
      <c r="V125" s="90">
        <v>75.2</v>
      </c>
      <c r="W125" s="90">
        <v>66.124137931034483</v>
      </c>
      <c r="X125" s="90">
        <v>59.271272727272731</v>
      </c>
      <c r="Y125" s="90">
        <v>60.456698181818183</v>
      </c>
      <c r="Z125" s="90">
        <v>61.665832145454544</v>
      </c>
      <c r="AA125"/>
      <c r="AB125"/>
      <c r="AC125"/>
      <c r="AD125"/>
      <c r="AE125"/>
    </row>
    <row r="126" spans="1:31" ht="15.75" x14ac:dyDescent="0.25">
      <c r="A126" s="67" t="s">
        <v>82</v>
      </c>
      <c r="B126" s="72"/>
      <c r="C126" s="72"/>
      <c r="D126" s="35">
        <v>0</v>
      </c>
      <c r="E126" s="69"/>
      <c r="F126" s="35">
        <v>15275</v>
      </c>
      <c r="G126" s="69"/>
      <c r="H126" s="35">
        <v>15580.5</v>
      </c>
      <c r="I126" s="69"/>
      <c r="J126" s="35">
        <v>15892.11</v>
      </c>
      <c r="K126" s="70"/>
      <c r="L126" s="35">
        <v>16209.9522</v>
      </c>
      <c r="M126" s="43"/>
      <c r="N126" s="35">
        <v>16534.151244000001</v>
      </c>
      <c r="O126"/>
      <c r="P126" s="44">
        <v>9.5160661394108892E-3</v>
      </c>
      <c r="Q126" s="44">
        <v>1.0684880980191601E-2</v>
      </c>
      <c r="R126" s="44">
        <v>1.0018160457964921E-2</v>
      </c>
      <c r="S126" s="44">
        <v>9.9460518650631002E-3</v>
      </c>
      <c r="T126" s="44">
        <v>9.944516630875656E-3</v>
      </c>
      <c r="U126"/>
      <c r="V126" s="90">
        <v>122.2</v>
      </c>
      <c r="W126" s="90">
        <v>107.45172413793104</v>
      </c>
      <c r="X126" s="90">
        <v>96.315818181818187</v>
      </c>
      <c r="Y126" s="90">
        <v>98.242134545454547</v>
      </c>
      <c r="Z126" s="90">
        <v>100.20697723636364</v>
      </c>
      <c r="AA126"/>
      <c r="AB126"/>
      <c r="AC126"/>
      <c r="AD126"/>
      <c r="AE126"/>
    </row>
    <row r="127" spans="1:31" ht="15.75" x14ac:dyDescent="0.25">
      <c r="A127" s="67" t="s">
        <v>83</v>
      </c>
      <c r="B127" s="98"/>
      <c r="C127" s="98"/>
      <c r="D127" s="35">
        <v>0</v>
      </c>
      <c r="E127" s="69"/>
      <c r="F127" s="35">
        <v>0</v>
      </c>
      <c r="G127" s="69"/>
      <c r="H127" s="35">
        <v>0</v>
      </c>
      <c r="I127" s="69"/>
      <c r="J127" s="35">
        <v>0</v>
      </c>
      <c r="K127" s="70"/>
      <c r="L127" s="35">
        <v>0</v>
      </c>
      <c r="M127" s="43"/>
      <c r="N127" s="35">
        <v>0</v>
      </c>
      <c r="O127"/>
      <c r="P127" s="44">
        <v>0</v>
      </c>
      <c r="Q127" s="44">
        <v>0</v>
      </c>
      <c r="R127" s="44">
        <v>0</v>
      </c>
      <c r="S127" s="44">
        <v>0</v>
      </c>
      <c r="T127" s="44">
        <v>0</v>
      </c>
      <c r="U127"/>
      <c r="V127" s="90">
        <v>0</v>
      </c>
      <c r="W127" s="90">
        <v>0</v>
      </c>
      <c r="X127" s="90">
        <v>0</v>
      </c>
      <c r="Y127" s="90">
        <v>0</v>
      </c>
      <c r="Z127" s="90">
        <v>0</v>
      </c>
      <c r="AA127"/>
      <c r="AB127"/>
      <c r="AC127"/>
      <c r="AD127"/>
      <c r="AE127"/>
    </row>
    <row r="128" spans="1:31" ht="15.75" x14ac:dyDescent="0.25">
      <c r="A128" s="67" t="s">
        <v>84</v>
      </c>
      <c r="B128" s="98"/>
      <c r="C128" s="98"/>
      <c r="D128" s="35">
        <v>0</v>
      </c>
      <c r="E128" s="69"/>
      <c r="F128" s="35">
        <v>19293.065170682294</v>
      </c>
      <c r="G128" s="69"/>
      <c r="H128" s="35">
        <v>19293.065170682294</v>
      </c>
      <c r="I128" s="69"/>
      <c r="J128" s="35">
        <v>19293.065170682294</v>
      </c>
      <c r="K128" s="70"/>
      <c r="L128" s="35">
        <v>19293.065170682294</v>
      </c>
      <c r="M128" s="43"/>
      <c r="N128" s="35">
        <v>19293.065170682294</v>
      </c>
      <c r="O128"/>
      <c r="P128" s="44">
        <v>1.2019252647867584E-2</v>
      </c>
      <c r="Q128" s="44">
        <v>1.3230904341440921E-2</v>
      </c>
      <c r="R128" s="44">
        <v>1.2162074300131926E-2</v>
      </c>
      <c r="S128" s="44">
        <v>1.1837778696450972E-2</v>
      </c>
      <c r="T128" s="44">
        <v>1.1603873982950361E-2</v>
      </c>
      <c r="U128"/>
      <c r="V128" s="90">
        <v>154.34452136545835</v>
      </c>
      <c r="W128" s="90">
        <v>133.05562186677443</v>
      </c>
      <c r="X128" s="90">
        <v>116.92766770110481</v>
      </c>
      <c r="Y128" s="90">
        <v>116.92766770110481</v>
      </c>
      <c r="Z128" s="90">
        <v>116.92766770110481</v>
      </c>
      <c r="AA128"/>
      <c r="AB128"/>
      <c r="AC128"/>
      <c r="AD128"/>
      <c r="AE128"/>
    </row>
    <row r="129" spans="1:31" ht="15.75" x14ac:dyDescent="0.25">
      <c r="A129" s="67">
        <v>0</v>
      </c>
      <c r="B129" s="98"/>
      <c r="C129" s="98"/>
      <c r="D129" s="35">
        <v>0</v>
      </c>
      <c r="E129" s="69"/>
      <c r="F129" s="35">
        <v>0</v>
      </c>
      <c r="G129" s="69"/>
      <c r="H129" s="35">
        <v>0</v>
      </c>
      <c r="I129" s="69"/>
      <c r="J129" s="35">
        <v>0</v>
      </c>
      <c r="K129" s="70"/>
      <c r="L129" s="35">
        <v>0</v>
      </c>
      <c r="M129" s="43"/>
      <c r="N129" s="35">
        <v>0</v>
      </c>
      <c r="O129"/>
      <c r="P129" s="44">
        <v>0</v>
      </c>
      <c r="Q129" s="44">
        <v>0</v>
      </c>
      <c r="R129" s="44">
        <v>0</v>
      </c>
      <c r="S129" s="44">
        <v>0</v>
      </c>
      <c r="T129" s="44">
        <v>0</v>
      </c>
      <c r="U129"/>
      <c r="V129" s="90">
        <v>0</v>
      </c>
      <c r="W129" s="90">
        <v>0</v>
      </c>
      <c r="X129" s="90">
        <v>0</v>
      </c>
      <c r="Y129" s="90">
        <v>0</v>
      </c>
      <c r="Z129" s="90">
        <v>0</v>
      </c>
      <c r="AA129"/>
      <c r="AB129"/>
      <c r="AC129"/>
      <c r="AD129"/>
      <c r="AE129"/>
    </row>
    <row r="130" spans="1:31" ht="15.75" x14ac:dyDescent="0.25">
      <c r="A130" s="67">
        <v>0</v>
      </c>
      <c r="B130" s="98"/>
      <c r="C130" s="98"/>
      <c r="D130" s="35">
        <v>0</v>
      </c>
      <c r="E130" s="69"/>
      <c r="F130" s="35">
        <v>0</v>
      </c>
      <c r="G130" s="69"/>
      <c r="H130" s="35">
        <v>0</v>
      </c>
      <c r="I130" s="69"/>
      <c r="J130" s="35">
        <v>0</v>
      </c>
      <c r="K130" s="70"/>
      <c r="L130" s="35">
        <v>0</v>
      </c>
      <c r="M130" s="43"/>
      <c r="N130" s="35">
        <v>0</v>
      </c>
      <c r="O130"/>
      <c r="P130" s="44">
        <v>0</v>
      </c>
      <c r="Q130" s="44">
        <v>0</v>
      </c>
      <c r="R130" s="44">
        <v>0</v>
      </c>
      <c r="S130" s="44">
        <v>0</v>
      </c>
      <c r="T130" s="44">
        <v>0</v>
      </c>
      <c r="U130"/>
      <c r="V130" s="90">
        <v>0</v>
      </c>
      <c r="W130" s="90">
        <v>0</v>
      </c>
      <c r="X130" s="90">
        <v>0</v>
      </c>
      <c r="Y130" s="90">
        <v>0</v>
      </c>
      <c r="Z130" s="90">
        <v>0</v>
      </c>
      <c r="AA130"/>
      <c r="AB130"/>
      <c r="AC130"/>
      <c r="AD130"/>
      <c r="AE130"/>
    </row>
    <row r="131" spans="1:31" ht="15.75" x14ac:dyDescent="0.25">
      <c r="A131" s="67">
        <v>0</v>
      </c>
      <c r="B131" s="98"/>
      <c r="C131" s="98"/>
      <c r="D131" s="35">
        <v>0</v>
      </c>
      <c r="E131" s="69"/>
      <c r="F131" s="35">
        <v>0</v>
      </c>
      <c r="G131" s="69"/>
      <c r="H131" s="35">
        <v>0</v>
      </c>
      <c r="I131" s="69"/>
      <c r="J131" s="35">
        <v>0</v>
      </c>
      <c r="K131" s="70"/>
      <c r="L131" s="35">
        <v>0</v>
      </c>
      <c r="M131" s="43"/>
      <c r="N131" s="35">
        <v>0</v>
      </c>
      <c r="O131"/>
      <c r="P131" s="44">
        <v>0</v>
      </c>
      <c r="Q131" s="44">
        <v>0</v>
      </c>
      <c r="R131" s="44">
        <v>0</v>
      </c>
      <c r="S131" s="44">
        <v>0</v>
      </c>
      <c r="T131" s="44">
        <v>0</v>
      </c>
      <c r="U131"/>
      <c r="V131" s="90">
        <v>0</v>
      </c>
      <c r="W131" s="90">
        <v>0</v>
      </c>
      <c r="X131" s="90">
        <v>0</v>
      </c>
      <c r="Y131" s="90">
        <v>0</v>
      </c>
      <c r="Z131" s="90">
        <v>0</v>
      </c>
      <c r="AA131"/>
      <c r="AB131"/>
      <c r="AC131"/>
      <c r="AD131"/>
      <c r="AE131"/>
    </row>
    <row r="132" spans="1:31" ht="15.75" x14ac:dyDescent="0.25">
      <c r="A132" s="67">
        <v>0</v>
      </c>
      <c r="B132" s="98"/>
      <c r="C132" s="98"/>
      <c r="D132" s="35">
        <v>0</v>
      </c>
      <c r="E132" s="69"/>
      <c r="F132" s="35">
        <v>0</v>
      </c>
      <c r="G132" s="69"/>
      <c r="H132" s="35">
        <v>0</v>
      </c>
      <c r="I132" s="69"/>
      <c r="J132" s="35">
        <v>0</v>
      </c>
      <c r="K132" s="70"/>
      <c r="L132" s="35">
        <v>0</v>
      </c>
      <c r="M132" s="43"/>
      <c r="N132" s="35">
        <v>0</v>
      </c>
      <c r="O132"/>
      <c r="P132" s="44">
        <v>0</v>
      </c>
      <c r="Q132" s="44">
        <v>0</v>
      </c>
      <c r="R132" s="44">
        <v>0</v>
      </c>
      <c r="S132" s="44">
        <v>0</v>
      </c>
      <c r="T132" s="44">
        <v>0</v>
      </c>
      <c r="U132"/>
      <c r="V132" s="90">
        <v>0</v>
      </c>
      <c r="W132" s="90">
        <v>0</v>
      </c>
      <c r="X132" s="90">
        <v>0</v>
      </c>
      <c r="Y132" s="90">
        <v>0</v>
      </c>
      <c r="Z132" s="90">
        <v>0</v>
      </c>
      <c r="AA132"/>
      <c r="AB132"/>
      <c r="AC132"/>
      <c r="AD132"/>
      <c r="AE132"/>
    </row>
    <row r="133" spans="1:31" ht="15.75" x14ac:dyDescent="0.25">
      <c r="A133" s="67">
        <v>0</v>
      </c>
      <c r="B133" s="98"/>
      <c r="C133" s="98"/>
      <c r="D133" s="35">
        <v>0</v>
      </c>
      <c r="E133" s="69"/>
      <c r="F133" s="35">
        <v>0</v>
      </c>
      <c r="G133" s="69"/>
      <c r="H133" s="35">
        <v>0</v>
      </c>
      <c r="I133" s="69"/>
      <c r="J133" s="35">
        <v>0</v>
      </c>
      <c r="K133" s="70"/>
      <c r="L133" s="35">
        <v>0</v>
      </c>
      <c r="M133" s="43"/>
      <c r="N133" s="35">
        <v>0</v>
      </c>
      <c r="O133"/>
      <c r="P133" s="44">
        <v>0</v>
      </c>
      <c r="Q133" s="44">
        <v>0</v>
      </c>
      <c r="R133" s="44">
        <v>0</v>
      </c>
      <c r="S133" s="44">
        <v>0</v>
      </c>
      <c r="T133" s="44">
        <v>0</v>
      </c>
      <c r="U133"/>
      <c r="V133" s="90">
        <v>0</v>
      </c>
      <c r="W133" s="90">
        <v>0</v>
      </c>
      <c r="X133" s="90">
        <v>0</v>
      </c>
      <c r="Y133" s="90">
        <v>0</v>
      </c>
      <c r="Z133" s="90">
        <v>0</v>
      </c>
      <c r="AA133"/>
      <c r="AB133"/>
      <c r="AC133"/>
      <c r="AD133"/>
      <c r="AE133"/>
    </row>
    <row r="134" spans="1:31" ht="15.75" x14ac:dyDescent="0.25">
      <c r="A134" s="67">
        <v>0</v>
      </c>
      <c r="B134" s="98"/>
      <c r="C134" s="98"/>
      <c r="D134" s="35">
        <v>0</v>
      </c>
      <c r="E134" s="69"/>
      <c r="F134" s="35">
        <v>0</v>
      </c>
      <c r="G134" s="69"/>
      <c r="H134" s="35">
        <v>0</v>
      </c>
      <c r="I134" s="69"/>
      <c r="J134" s="35">
        <v>0</v>
      </c>
      <c r="K134" s="70"/>
      <c r="L134" s="35">
        <v>0</v>
      </c>
      <c r="M134" s="43"/>
      <c r="N134" s="35">
        <v>0</v>
      </c>
      <c r="O134"/>
      <c r="P134" s="44">
        <v>0</v>
      </c>
      <c r="Q134" s="44">
        <v>0</v>
      </c>
      <c r="R134" s="44">
        <v>0</v>
      </c>
      <c r="S134" s="44">
        <v>0</v>
      </c>
      <c r="T134" s="44">
        <v>0</v>
      </c>
      <c r="U134"/>
      <c r="V134" s="90">
        <v>0</v>
      </c>
      <c r="W134" s="90">
        <v>0</v>
      </c>
      <c r="X134" s="90">
        <v>0</v>
      </c>
      <c r="Y134" s="90">
        <v>0</v>
      </c>
      <c r="Z134" s="90">
        <v>0</v>
      </c>
      <c r="AA134"/>
      <c r="AB134"/>
      <c r="AC134"/>
      <c r="AD134"/>
      <c r="AE134"/>
    </row>
    <row r="135" spans="1:31" ht="15.75" x14ac:dyDescent="0.25">
      <c r="A135" s="67">
        <v>0</v>
      </c>
      <c r="B135" s="98"/>
      <c r="C135" s="98"/>
      <c r="D135" s="35">
        <v>0</v>
      </c>
      <c r="E135" s="69"/>
      <c r="F135" s="35">
        <v>0</v>
      </c>
      <c r="G135" s="69"/>
      <c r="H135" s="35">
        <v>0</v>
      </c>
      <c r="I135" s="69"/>
      <c r="J135" s="35">
        <v>0</v>
      </c>
      <c r="K135" s="70"/>
      <c r="L135" s="35">
        <v>0</v>
      </c>
      <c r="M135" s="43"/>
      <c r="N135" s="35">
        <v>0</v>
      </c>
      <c r="O135"/>
      <c r="P135" s="44">
        <v>0</v>
      </c>
      <c r="Q135" s="44">
        <v>0</v>
      </c>
      <c r="R135" s="44">
        <v>0</v>
      </c>
      <c r="S135" s="44">
        <v>0</v>
      </c>
      <c r="T135" s="44">
        <v>0</v>
      </c>
      <c r="U135"/>
      <c r="V135" s="90">
        <v>0</v>
      </c>
      <c r="W135" s="90">
        <v>0</v>
      </c>
      <c r="X135" s="90">
        <v>0</v>
      </c>
      <c r="Y135" s="90">
        <v>0</v>
      </c>
      <c r="Z135" s="90">
        <v>0</v>
      </c>
      <c r="AA135"/>
      <c r="AB135"/>
      <c r="AC135"/>
      <c r="AD135"/>
      <c r="AE135"/>
    </row>
    <row r="136" spans="1:31" ht="15.75" x14ac:dyDescent="0.25">
      <c r="A136" s="67">
        <v>0</v>
      </c>
      <c r="B136" s="98"/>
      <c r="C136" s="98"/>
      <c r="D136" s="35">
        <v>0</v>
      </c>
      <c r="E136" s="69"/>
      <c r="F136" s="35">
        <v>0</v>
      </c>
      <c r="G136" s="69"/>
      <c r="H136" s="35">
        <v>0</v>
      </c>
      <c r="I136" s="69"/>
      <c r="J136" s="35">
        <v>0</v>
      </c>
      <c r="K136" s="70"/>
      <c r="L136" s="35">
        <v>0</v>
      </c>
      <c r="M136" s="43"/>
      <c r="N136" s="35">
        <v>0</v>
      </c>
      <c r="O136"/>
      <c r="P136" s="44">
        <v>0</v>
      </c>
      <c r="Q136" s="44">
        <v>0</v>
      </c>
      <c r="R136" s="44">
        <v>0</v>
      </c>
      <c r="S136" s="44">
        <v>0</v>
      </c>
      <c r="T136" s="44">
        <v>0</v>
      </c>
      <c r="U136"/>
      <c r="V136" s="90">
        <v>0</v>
      </c>
      <c r="W136" s="90">
        <v>0</v>
      </c>
      <c r="X136" s="90">
        <v>0</v>
      </c>
      <c r="Y136" s="90">
        <v>0</v>
      </c>
      <c r="Z136" s="90">
        <v>0</v>
      </c>
      <c r="AA136"/>
      <c r="AB136"/>
      <c r="AC136"/>
      <c r="AD136"/>
      <c r="AE136"/>
    </row>
    <row r="137" spans="1:31" ht="16.5" thickBot="1" x14ac:dyDescent="0.3">
      <c r="A137" s="102"/>
      <c r="B137" s="98"/>
      <c r="C137" s="98"/>
      <c r="D137" s="93"/>
      <c r="E137" s="69"/>
      <c r="F137" s="93"/>
      <c r="G137" s="69"/>
      <c r="H137" s="93"/>
      <c r="I137" s="69"/>
      <c r="J137" s="93"/>
      <c r="K137" s="70"/>
      <c r="L137" s="94"/>
      <c r="M137" s="43"/>
      <c r="N137" s="94"/>
      <c r="O137"/>
      <c r="P137" s="53"/>
      <c r="Q137" s="53"/>
      <c r="R137" s="53"/>
      <c r="S137" s="53"/>
      <c r="T137" s="53"/>
      <c r="U137"/>
      <c r="V137" s="37"/>
      <c r="W137" s="37"/>
      <c r="X137" s="37"/>
      <c r="Y137" s="37"/>
      <c r="Z137" s="37"/>
      <c r="AA137"/>
      <c r="AB137"/>
      <c r="AC137"/>
      <c r="AD137"/>
      <c r="AE137"/>
    </row>
    <row r="138" spans="1:31" ht="16.5" thickBot="1" x14ac:dyDescent="0.3">
      <c r="A138" s="95" t="s">
        <v>85</v>
      </c>
      <c r="B138" s="98"/>
      <c r="C138" s="98"/>
      <c r="D138" s="76">
        <v>0</v>
      </c>
      <c r="E138" s="77"/>
      <c r="F138" s="76">
        <v>378843.06517068227</v>
      </c>
      <c r="G138" s="77"/>
      <c r="H138" s="76">
        <v>382274.06517068227</v>
      </c>
      <c r="I138" s="77"/>
      <c r="J138" s="76">
        <v>385773.68517068221</v>
      </c>
      <c r="K138" s="78"/>
      <c r="L138" s="76">
        <v>389343.29757068225</v>
      </c>
      <c r="M138" s="58"/>
      <c r="N138" s="76">
        <v>392984.30221868225</v>
      </c>
      <c r="O138"/>
      <c r="P138" s="96">
        <v>0.23601280946784697</v>
      </c>
      <c r="Q138" s="96">
        <v>0.26215801085733759</v>
      </c>
      <c r="R138" s="96">
        <v>0.24318625270655295</v>
      </c>
      <c r="S138" s="96">
        <v>0.2388920450334642</v>
      </c>
      <c r="T138" s="96">
        <v>0.23636162941868094</v>
      </c>
      <c r="U138"/>
      <c r="V138" s="97">
        <v>3030.7445213654578</v>
      </c>
      <c r="W138" s="97">
        <v>2636.3728632460852</v>
      </c>
      <c r="X138" s="97">
        <v>2338.0223343677717</v>
      </c>
      <c r="Y138" s="97">
        <v>2359.6563489132263</v>
      </c>
      <c r="Z138" s="97">
        <v>2381.72304374959</v>
      </c>
      <c r="AA138"/>
      <c r="AB138"/>
      <c r="AC138"/>
      <c r="AD138"/>
      <c r="AE138"/>
    </row>
    <row r="139" spans="1:31" ht="16.5" thickBot="1" x14ac:dyDescent="0.3">
      <c r="A139" s="103"/>
      <c r="B139" s="68"/>
      <c r="C139" s="68"/>
      <c r="D139" s="93"/>
      <c r="E139" s="104"/>
      <c r="F139" s="93"/>
      <c r="G139" s="104"/>
      <c r="H139" s="93"/>
      <c r="I139" s="104"/>
      <c r="J139" s="93"/>
      <c r="K139" s="105"/>
      <c r="L139" s="94"/>
      <c r="M139" s="106"/>
      <c r="N139" s="94"/>
      <c r="O139"/>
      <c r="P139" s="53"/>
      <c r="Q139" s="53"/>
      <c r="R139" s="53"/>
      <c r="S139" s="53"/>
      <c r="T139" s="53"/>
      <c r="U139"/>
      <c r="V139" s="37"/>
      <c r="W139" s="37"/>
      <c r="X139" s="37"/>
      <c r="Y139" s="37"/>
      <c r="Z139" s="37"/>
      <c r="AA139"/>
      <c r="AB139"/>
      <c r="AC139"/>
      <c r="AD139"/>
      <c r="AE139"/>
    </row>
    <row r="140" spans="1:31" ht="16.5" thickBot="1" x14ac:dyDescent="0.3">
      <c r="A140" s="107" t="s">
        <v>86</v>
      </c>
      <c r="B140" s="108"/>
      <c r="C140" s="108"/>
      <c r="D140" s="35">
        <v>0</v>
      </c>
      <c r="E140" s="77"/>
      <c r="F140" s="35">
        <v>0</v>
      </c>
      <c r="G140" s="69"/>
      <c r="H140" s="35">
        <v>0</v>
      </c>
      <c r="I140" s="69"/>
      <c r="J140" s="35">
        <v>0</v>
      </c>
      <c r="K140" s="70"/>
      <c r="L140" s="35">
        <v>0</v>
      </c>
      <c r="M140" s="43"/>
      <c r="N140" s="35">
        <v>0</v>
      </c>
      <c r="O140"/>
      <c r="P140" s="60">
        <v>0</v>
      </c>
      <c r="Q140" s="60">
        <v>0</v>
      </c>
      <c r="R140" s="60">
        <v>0</v>
      </c>
      <c r="S140" s="60">
        <v>0</v>
      </c>
      <c r="T140" s="60">
        <v>0</v>
      </c>
      <c r="U140"/>
      <c r="V140" s="79">
        <v>0</v>
      </c>
      <c r="W140" s="79">
        <v>0</v>
      </c>
      <c r="X140" s="79">
        <v>0</v>
      </c>
      <c r="Y140" s="79">
        <v>0</v>
      </c>
      <c r="Z140" s="79">
        <v>0</v>
      </c>
      <c r="AA140"/>
      <c r="AB140"/>
      <c r="AC140"/>
      <c r="AD140"/>
      <c r="AE140"/>
    </row>
    <row r="141" spans="1:31" ht="18.75" customHeight="1" thickBot="1" x14ac:dyDescent="0.3">
      <c r="A141" s="103"/>
      <c r="B141" s="68"/>
      <c r="C141" s="68"/>
      <c r="D141" s="37"/>
      <c r="E141" s="37"/>
      <c r="F141" s="37"/>
      <c r="G141" s="37"/>
      <c r="H141" s="37"/>
      <c r="I141" s="37"/>
      <c r="J141" s="37"/>
      <c r="K141" s="38"/>
      <c r="L141" s="37"/>
      <c r="M141" s="38"/>
      <c r="N141" s="37"/>
      <c r="P141" s="53"/>
      <c r="Q141" s="53"/>
      <c r="R141" s="53"/>
      <c r="S141" s="53"/>
      <c r="T141" s="53"/>
      <c r="V141" s="37"/>
      <c r="W141" s="37"/>
      <c r="X141" s="37"/>
      <c r="Y141" s="37"/>
      <c r="Z141" s="37"/>
      <c r="AA141"/>
      <c r="AB141"/>
      <c r="AC141"/>
      <c r="AD141"/>
      <c r="AE141"/>
    </row>
    <row r="142" spans="1:31" ht="18.75" thickBot="1" x14ac:dyDescent="0.3">
      <c r="A142" s="64" t="s">
        <v>87</v>
      </c>
      <c r="B142" s="108"/>
      <c r="C142" s="108"/>
      <c r="D142" s="93"/>
      <c r="E142" s="104"/>
      <c r="F142" s="93"/>
      <c r="G142" s="104"/>
      <c r="H142" s="93"/>
      <c r="I142" s="104"/>
      <c r="J142" s="93"/>
      <c r="K142" s="105"/>
      <c r="L142" s="94"/>
      <c r="M142" s="106"/>
      <c r="N142" s="94"/>
      <c r="O142"/>
      <c r="P142" s="53"/>
      <c r="Q142" s="53"/>
      <c r="R142" s="53"/>
      <c r="S142" s="53"/>
      <c r="T142" s="53"/>
      <c r="U142"/>
      <c r="V142" s="37"/>
      <c r="W142" s="37"/>
      <c r="X142" s="37"/>
      <c r="Y142" s="37"/>
      <c r="Z142" s="37"/>
      <c r="AA142"/>
      <c r="AB142"/>
      <c r="AC142"/>
      <c r="AD142"/>
      <c r="AE142"/>
    </row>
    <row r="143" spans="1:31" ht="18.75" customHeight="1" x14ac:dyDescent="0.25">
      <c r="A143" s="67" t="s">
        <v>83</v>
      </c>
      <c r="B143" s="101"/>
      <c r="C143" s="101"/>
      <c r="D143" s="35">
        <v>0</v>
      </c>
      <c r="E143" s="69"/>
      <c r="F143" s="35">
        <v>8750</v>
      </c>
      <c r="G143" s="69"/>
      <c r="H143" s="35">
        <v>10150</v>
      </c>
      <c r="I143" s="69"/>
      <c r="J143" s="35">
        <v>11550</v>
      </c>
      <c r="K143" s="70"/>
      <c r="L143" s="35">
        <v>11550</v>
      </c>
      <c r="M143" s="43"/>
      <c r="N143" s="35">
        <v>11550</v>
      </c>
      <c r="O143"/>
      <c r="P143" s="44">
        <v>5.4511017165201486E-3</v>
      </c>
      <c r="Q143" s="44">
        <v>6.9607228233333172E-3</v>
      </c>
      <c r="R143" s="44">
        <v>7.2809559768649236E-3</v>
      </c>
      <c r="S143" s="44">
        <v>7.0868129420812729E-3</v>
      </c>
      <c r="T143" s="44">
        <v>6.9467833813540636E-3</v>
      </c>
      <c r="U143"/>
      <c r="V143" s="90">
        <v>70</v>
      </c>
      <c r="W143" s="90">
        <v>70</v>
      </c>
      <c r="X143" s="90">
        <v>70</v>
      </c>
      <c r="Y143" s="90">
        <v>70</v>
      </c>
      <c r="Z143" s="90">
        <v>70</v>
      </c>
      <c r="AA143"/>
      <c r="AB143"/>
      <c r="AC143"/>
      <c r="AD143"/>
      <c r="AE143"/>
    </row>
    <row r="144" spans="1:31" ht="15.75" x14ac:dyDescent="0.25">
      <c r="A144" s="67" t="s">
        <v>88</v>
      </c>
      <c r="B144" s="72"/>
      <c r="C144" s="72"/>
      <c r="D144" s="35">
        <v>0</v>
      </c>
      <c r="E144" s="69"/>
      <c r="F144" s="35">
        <v>0</v>
      </c>
      <c r="G144" s="69"/>
      <c r="H144" s="35">
        <v>0</v>
      </c>
      <c r="I144" s="69"/>
      <c r="J144" s="35">
        <v>0</v>
      </c>
      <c r="K144" s="70"/>
      <c r="L144" s="35">
        <v>0</v>
      </c>
      <c r="M144" s="43"/>
      <c r="N144" s="35">
        <v>0</v>
      </c>
      <c r="O144"/>
      <c r="P144" s="44">
        <v>0</v>
      </c>
      <c r="Q144" s="44">
        <v>0</v>
      </c>
      <c r="R144" s="44">
        <v>0</v>
      </c>
      <c r="S144" s="44">
        <v>0</v>
      </c>
      <c r="T144" s="44">
        <v>0</v>
      </c>
      <c r="U144"/>
      <c r="V144" s="90">
        <v>0</v>
      </c>
      <c r="W144" s="90">
        <v>0</v>
      </c>
      <c r="X144" s="90">
        <v>0</v>
      </c>
      <c r="Y144" s="90">
        <v>0</v>
      </c>
      <c r="Z144" s="90">
        <v>0</v>
      </c>
      <c r="AA144"/>
      <c r="AB144"/>
      <c r="AC144"/>
      <c r="AD144"/>
      <c r="AE144"/>
    </row>
    <row r="145" spans="1:31" ht="15.75" x14ac:dyDescent="0.25">
      <c r="A145" s="67" t="s">
        <v>89</v>
      </c>
      <c r="B145" s="72"/>
      <c r="C145" s="72"/>
      <c r="D145" s="35">
        <v>0</v>
      </c>
      <c r="E145" s="69"/>
      <c r="F145" s="35">
        <v>0</v>
      </c>
      <c r="G145" s="69"/>
      <c r="H145" s="35">
        <v>0</v>
      </c>
      <c r="I145" s="69"/>
      <c r="J145" s="35">
        <v>0</v>
      </c>
      <c r="K145" s="70"/>
      <c r="L145" s="35">
        <v>0</v>
      </c>
      <c r="M145" s="43"/>
      <c r="N145" s="35">
        <v>0</v>
      </c>
      <c r="P145" s="44">
        <v>0</v>
      </c>
      <c r="Q145" s="44">
        <v>0</v>
      </c>
      <c r="R145" s="44">
        <v>0</v>
      </c>
      <c r="S145" s="44">
        <v>0</v>
      </c>
      <c r="T145" s="44">
        <v>0</v>
      </c>
      <c r="U145"/>
      <c r="V145" s="90">
        <v>0</v>
      </c>
      <c r="W145" s="90">
        <v>0</v>
      </c>
      <c r="X145" s="90">
        <v>0</v>
      </c>
      <c r="Y145" s="90">
        <v>0</v>
      </c>
      <c r="Z145" s="90">
        <v>0</v>
      </c>
      <c r="AA145"/>
      <c r="AB145"/>
      <c r="AC145"/>
      <c r="AD145"/>
      <c r="AE145"/>
    </row>
    <row r="146" spans="1:31" ht="15.75" x14ac:dyDescent="0.25">
      <c r="A146" s="67" t="s">
        <v>90</v>
      </c>
      <c r="B146" s="72"/>
      <c r="C146" s="72"/>
      <c r="D146" s="35">
        <v>0</v>
      </c>
      <c r="E146" s="69"/>
      <c r="F146" s="35">
        <v>250000</v>
      </c>
      <c r="G146" s="69"/>
      <c r="H146" s="35">
        <v>0</v>
      </c>
      <c r="I146" s="69"/>
      <c r="J146" s="35">
        <v>0</v>
      </c>
      <c r="K146" s="70"/>
      <c r="L146" s="35">
        <v>0</v>
      </c>
      <c r="M146" s="43"/>
      <c r="N146" s="35">
        <v>0</v>
      </c>
      <c r="P146" s="44">
        <v>0.15574576332914711</v>
      </c>
      <c r="Q146" s="44">
        <v>0</v>
      </c>
      <c r="R146" s="44">
        <v>0</v>
      </c>
      <c r="S146" s="44">
        <v>0</v>
      </c>
      <c r="T146" s="44">
        <v>0</v>
      </c>
      <c r="U146"/>
      <c r="V146" s="90">
        <v>2000</v>
      </c>
      <c r="W146" s="90">
        <v>0</v>
      </c>
      <c r="X146" s="90">
        <v>0</v>
      </c>
      <c r="Y146" s="90">
        <v>0</v>
      </c>
      <c r="Z146" s="90">
        <v>0</v>
      </c>
      <c r="AA146"/>
      <c r="AB146"/>
      <c r="AC146"/>
      <c r="AD146"/>
      <c r="AE146"/>
    </row>
    <row r="147" spans="1:31" ht="15.75" x14ac:dyDescent="0.25">
      <c r="A147" s="67" t="s">
        <v>91</v>
      </c>
      <c r="B147" s="72"/>
      <c r="C147" s="72"/>
      <c r="D147" s="35">
        <v>0</v>
      </c>
      <c r="E147" s="69"/>
      <c r="F147" s="35">
        <v>0</v>
      </c>
      <c r="G147" s="69"/>
      <c r="H147" s="35">
        <v>0</v>
      </c>
      <c r="I147" s="69"/>
      <c r="J147" s="35">
        <v>0</v>
      </c>
      <c r="K147" s="70"/>
      <c r="L147" s="35">
        <v>0</v>
      </c>
      <c r="M147" s="43"/>
      <c r="N147" s="35">
        <v>0</v>
      </c>
      <c r="P147" s="44">
        <v>0</v>
      </c>
      <c r="Q147" s="44">
        <v>0</v>
      </c>
      <c r="R147" s="44">
        <v>0</v>
      </c>
      <c r="S147" s="44">
        <v>0</v>
      </c>
      <c r="T147" s="44">
        <v>0</v>
      </c>
      <c r="U147"/>
      <c r="V147" s="90">
        <v>0</v>
      </c>
      <c r="W147" s="90">
        <v>0</v>
      </c>
      <c r="X147" s="90">
        <v>0</v>
      </c>
      <c r="Y147" s="90">
        <v>0</v>
      </c>
      <c r="Z147" s="90">
        <v>0</v>
      </c>
      <c r="AA147"/>
      <c r="AB147"/>
      <c r="AC147"/>
      <c r="AD147"/>
      <c r="AE147"/>
    </row>
    <row r="148" spans="1:31" ht="15.75" x14ac:dyDescent="0.25">
      <c r="A148" s="67" t="s">
        <v>92</v>
      </c>
      <c r="B148" s="72"/>
      <c r="C148" s="72"/>
      <c r="D148" s="35">
        <v>79460.960775998392</v>
      </c>
      <c r="E148" s="69"/>
      <c r="F148" s="35">
        <v>119431.71011660201</v>
      </c>
      <c r="G148" s="69"/>
      <c r="H148" s="35">
        <v>129636.2687462389</v>
      </c>
      <c r="I148" s="69"/>
      <c r="J148" s="35">
        <v>142990.83129529995</v>
      </c>
      <c r="K148" s="70"/>
      <c r="L148" s="35">
        <v>142314.87463826762</v>
      </c>
      <c r="M148" s="43"/>
      <c r="N148" s="35">
        <v>145161.17213103297</v>
      </c>
      <c r="P148" s="44">
        <v>7.4403931431262407E-2</v>
      </c>
      <c r="Q148" s="44">
        <v>8.890267335898687E-2</v>
      </c>
      <c r="R148" s="44">
        <v>9.0139389416138374E-2</v>
      </c>
      <c r="S148" s="44">
        <v>8.7321116488064843E-2</v>
      </c>
      <c r="T148" s="44">
        <v>8.7307637937466362E-2</v>
      </c>
      <c r="U148"/>
      <c r="V148" s="90">
        <v>955.45368093281616</v>
      </c>
      <c r="W148" s="90">
        <v>894.0432327326821</v>
      </c>
      <c r="X148" s="90">
        <v>866.61109875939371</v>
      </c>
      <c r="Y148" s="90">
        <v>862.5143917470765</v>
      </c>
      <c r="Z148" s="90">
        <v>879.76467958201806</v>
      </c>
      <c r="AA148"/>
      <c r="AB148"/>
      <c r="AC148"/>
      <c r="AD148"/>
      <c r="AE148"/>
    </row>
    <row r="149" spans="1:31" ht="15.75" x14ac:dyDescent="0.25">
      <c r="A149" s="67">
        <v>0</v>
      </c>
      <c r="B149" s="72"/>
      <c r="C149" s="72"/>
      <c r="D149" s="35">
        <v>0</v>
      </c>
      <c r="E149" s="69"/>
      <c r="F149" s="35">
        <v>0</v>
      </c>
      <c r="G149" s="69"/>
      <c r="H149" s="35">
        <v>0</v>
      </c>
      <c r="I149" s="69"/>
      <c r="J149" s="35">
        <v>0</v>
      </c>
      <c r="K149" s="70"/>
      <c r="L149" s="35">
        <v>0</v>
      </c>
      <c r="M149" s="43"/>
      <c r="N149" s="35">
        <v>0</v>
      </c>
      <c r="P149" s="44">
        <v>0</v>
      </c>
      <c r="Q149" s="44">
        <v>0</v>
      </c>
      <c r="R149" s="44">
        <v>0</v>
      </c>
      <c r="S149" s="44">
        <v>0</v>
      </c>
      <c r="T149" s="44">
        <v>0</v>
      </c>
      <c r="U149"/>
      <c r="V149" s="90">
        <v>0</v>
      </c>
      <c r="W149" s="90">
        <v>0</v>
      </c>
      <c r="X149" s="90">
        <v>0</v>
      </c>
      <c r="Y149" s="90">
        <v>0</v>
      </c>
      <c r="Z149" s="90">
        <v>0</v>
      </c>
      <c r="AA149"/>
      <c r="AB149"/>
      <c r="AC149"/>
      <c r="AD149"/>
      <c r="AE149"/>
    </row>
    <row r="150" spans="1:31" ht="15.75" x14ac:dyDescent="0.25">
      <c r="A150" s="67">
        <v>0</v>
      </c>
      <c r="B150" s="72"/>
      <c r="C150" s="72"/>
      <c r="D150" s="35">
        <v>0</v>
      </c>
      <c r="E150" s="69"/>
      <c r="F150" s="35">
        <v>0</v>
      </c>
      <c r="G150" s="69"/>
      <c r="H150" s="35">
        <v>0</v>
      </c>
      <c r="I150" s="69"/>
      <c r="J150" s="35">
        <v>0</v>
      </c>
      <c r="K150" s="70"/>
      <c r="L150" s="35">
        <v>0</v>
      </c>
      <c r="M150" s="43"/>
      <c r="N150" s="35">
        <v>0</v>
      </c>
      <c r="P150" s="44">
        <v>0</v>
      </c>
      <c r="Q150" s="44">
        <v>0</v>
      </c>
      <c r="R150" s="44">
        <v>0</v>
      </c>
      <c r="S150" s="44">
        <v>0</v>
      </c>
      <c r="T150" s="44">
        <v>0</v>
      </c>
      <c r="U150"/>
      <c r="V150" s="90">
        <v>0</v>
      </c>
      <c r="W150" s="90">
        <v>0</v>
      </c>
      <c r="X150" s="90">
        <v>0</v>
      </c>
      <c r="Y150" s="90">
        <v>0</v>
      </c>
      <c r="Z150" s="90">
        <v>0</v>
      </c>
      <c r="AA150"/>
      <c r="AB150"/>
      <c r="AC150"/>
      <c r="AD150"/>
      <c r="AE150"/>
    </row>
    <row r="151" spans="1:31" ht="15.75" x14ac:dyDescent="0.25">
      <c r="A151" s="67">
        <v>0</v>
      </c>
      <c r="B151" s="72"/>
      <c r="C151" s="72"/>
      <c r="D151" s="35">
        <v>0</v>
      </c>
      <c r="E151" s="69"/>
      <c r="F151" s="35">
        <v>0</v>
      </c>
      <c r="G151" s="69"/>
      <c r="H151" s="35">
        <v>0</v>
      </c>
      <c r="I151" s="69"/>
      <c r="J151" s="35">
        <v>0</v>
      </c>
      <c r="K151" s="70"/>
      <c r="L151" s="35">
        <v>0</v>
      </c>
      <c r="M151" s="43"/>
      <c r="N151" s="35">
        <v>0</v>
      </c>
      <c r="P151" s="44">
        <v>0</v>
      </c>
      <c r="Q151" s="44">
        <v>0</v>
      </c>
      <c r="R151" s="44">
        <v>0</v>
      </c>
      <c r="S151" s="44">
        <v>0</v>
      </c>
      <c r="T151" s="44">
        <v>0</v>
      </c>
      <c r="U151"/>
      <c r="V151" s="90">
        <v>0</v>
      </c>
      <c r="W151" s="90">
        <v>0</v>
      </c>
      <c r="X151" s="90">
        <v>0</v>
      </c>
      <c r="Y151" s="90">
        <v>0</v>
      </c>
      <c r="Z151" s="90">
        <v>0</v>
      </c>
      <c r="AA151"/>
      <c r="AB151"/>
      <c r="AC151"/>
      <c r="AD151"/>
      <c r="AE151"/>
    </row>
    <row r="152" spans="1:31" ht="15.75" x14ac:dyDescent="0.25">
      <c r="A152" s="67">
        <v>0</v>
      </c>
      <c r="B152" s="72"/>
      <c r="C152" s="72"/>
      <c r="D152" s="35">
        <v>0</v>
      </c>
      <c r="E152" s="69"/>
      <c r="F152" s="35">
        <v>0</v>
      </c>
      <c r="G152" s="69"/>
      <c r="H152" s="35">
        <v>0</v>
      </c>
      <c r="I152" s="69"/>
      <c r="J152" s="35">
        <v>0</v>
      </c>
      <c r="K152" s="70"/>
      <c r="L152" s="35">
        <v>0</v>
      </c>
      <c r="M152" s="43"/>
      <c r="N152" s="35">
        <v>0</v>
      </c>
      <c r="P152" s="44">
        <v>0</v>
      </c>
      <c r="Q152" s="44">
        <v>0</v>
      </c>
      <c r="R152" s="44">
        <v>0</v>
      </c>
      <c r="S152" s="44">
        <v>0</v>
      </c>
      <c r="T152" s="44">
        <v>0</v>
      </c>
      <c r="U152"/>
      <c r="V152" s="90">
        <v>0</v>
      </c>
      <c r="W152" s="90">
        <v>0</v>
      </c>
      <c r="X152" s="90">
        <v>0</v>
      </c>
      <c r="Y152" s="90">
        <v>0</v>
      </c>
      <c r="Z152" s="90">
        <v>0</v>
      </c>
      <c r="AA152"/>
      <c r="AB152"/>
      <c r="AC152"/>
      <c r="AD152"/>
      <c r="AE152"/>
    </row>
    <row r="153" spans="1:31" ht="15.75" x14ac:dyDescent="0.25">
      <c r="A153" s="67">
        <v>0</v>
      </c>
      <c r="B153" s="72"/>
      <c r="C153" s="72"/>
      <c r="D153" s="35">
        <v>0</v>
      </c>
      <c r="E153" s="69"/>
      <c r="F153" s="35">
        <v>0</v>
      </c>
      <c r="G153" s="69"/>
      <c r="H153" s="35">
        <v>0</v>
      </c>
      <c r="I153" s="69"/>
      <c r="J153" s="35">
        <v>0</v>
      </c>
      <c r="K153" s="70"/>
      <c r="L153" s="35">
        <v>0</v>
      </c>
      <c r="M153" s="43"/>
      <c r="N153" s="35">
        <v>0</v>
      </c>
      <c r="P153" s="44">
        <v>0</v>
      </c>
      <c r="Q153" s="44">
        <v>0</v>
      </c>
      <c r="R153" s="44">
        <v>0</v>
      </c>
      <c r="S153" s="44">
        <v>0</v>
      </c>
      <c r="T153" s="44">
        <v>0</v>
      </c>
      <c r="U153"/>
      <c r="V153" s="90">
        <v>0</v>
      </c>
      <c r="W153" s="90">
        <v>0</v>
      </c>
      <c r="X153" s="90">
        <v>0</v>
      </c>
      <c r="Y153" s="90">
        <v>0</v>
      </c>
      <c r="Z153" s="90">
        <v>0</v>
      </c>
      <c r="AA153"/>
      <c r="AB153"/>
      <c r="AC153"/>
      <c r="AD153"/>
      <c r="AE153"/>
    </row>
    <row r="154" spans="1:31" ht="15.75" x14ac:dyDescent="0.25">
      <c r="A154" s="67">
        <v>0</v>
      </c>
      <c r="B154" s="98"/>
      <c r="C154" s="98"/>
      <c r="D154" s="35">
        <v>0</v>
      </c>
      <c r="E154" s="69"/>
      <c r="F154" s="35">
        <v>0</v>
      </c>
      <c r="G154" s="69"/>
      <c r="H154" s="35">
        <v>0</v>
      </c>
      <c r="I154" s="69"/>
      <c r="J154" s="35">
        <v>0</v>
      </c>
      <c r="K154" s="70"/>
      <c r="L154" s="35">
        <v>0</v>
      </c>
      <c r="M154" s="43"/>
      <c r="N154" s="35">
        <v>0</v>
      </c>
      <c r="P154" s="44">
        <v>0</v>
      </c>
      <c r="Q154" s="44">
        <v>0</v>
      </c>
      <c r="R154" s="44">
        <v>0</v>
      </c>
      <c r="S154" s="44">
        <v>0</v>
      </c>
      <c r="T154" s="44">
        <v>0</v>
      </c>
      <c r="U154"/>
      <c r="V154" s="90">
        <v>0</v>
      </c>
      <c r="W154" s="90">
        <v>0</v>
      </c>
      <c r="X154" s="90">
        <v>0</v>
      </c>
      <c r="Y154" s="90">
        <v>0</v>
      </c>
      <c r="Z154" s="90">
        <v>0</v>
      </c>
      <c r="AA154"/>
      <c r="AB154"/>
      <c r="AC154"/>
      <c r="AD154"/>
      <c r="AE154"/>
    </row>
    <row r="155" spans="1:31" ht="15.75" x14ac:dyDescent="0.25">
      <c r="A155" s="67">
        <v>0</v>
      </c>
      <c r="B155" s="98"/>
      <c r="C155" s="98"/>
      <c r="D155" s="35">
        <v>0</v>
      </c>
      <c r="E155" s="69"/>
      <c r="F155" s="35">
        <v>0</v>
      </c>
      <c r="G155" s="69"/>
      <c r="H155" s="35">
        <v>0</v>
      </c>
      <c r="I155" s="69"/>
      <c r="J155" s="35">
        <v>0</v>
      </c>
      <c r="K155" s="70"/>
      <c r="L155" s="35">
        <v>0</v>
      </c>
      <c r="M155" s="43"/>
      <c r="N155" s="35">
        <v>0</v>
      </c>
      <c r="P155" s="44">
        <v>0</v>
      </c>
      <c r="Q155" s="44">
        <v>0</v>
      </c>
      <c r="R155" s="44">
        <v>0</v>
      </c>
      <c r="S155" s="44">
        <v>0</v>
      </c>
      <c r="T155" s="44">
        <v>0</v>
      </c>
      <c r="U155"/>
      <c r="V155" s="90">
        <v>0</v>
      </c>
      <c r="W155" s="90">
        <v>0</v>
      </c>
      <c r="X155" s="90">
        <v>0</v>
      </c>
      <c r="Y155" s="90">
        <v>0</v>
      </c>
      <c r="Z155" s="90">
        <v>0</v>
      </c>
      <c r="AA155"/>
      <c r="AB155"/>
      <c r="AC155"/>
      <c r="AD155"/>
      <c r="AE155"/>
    </row>
    <row r="156" spans="1:31" ht="16.5" thickBot="1" x14ac:dyDescent="0.3">
      <c r="A156" s="74"/>
      <c r="B156" s="98"/>
      <c r="C156" s="98"/>
      <c r="D156" s="93"/>
      <c r="E156" s="69"/>
      <c r="F156" s="93"/>
      <c r="G156" s="69"/>
      <c r="H156" s="93"/>
      <c r="I156" s="69"/>
      <c r="J156" s="93"/>
      <c r="K156" s="70"/>
      <c r="L156" s="94"/>
      <c r="M156" s="43"/>
      <c r="N156" s="94"/>
      <c r="P156" s="53"/>
      <c r="Q156" s="53"/>
      <c r="R156" s="53"/>
      <c r="S156" s="53"/>
      <c r="T156" s="53"/>
      <c r="U156"/>
      <c r="V156" s="37"/>
      <c r="W156" s="37"/>
      <c r="X156" s="37"/>
      <c r="Y156" s="37"/>
      <c r="Z156" s="37"/>
      <c r="AA156"/>
      <c r="AB156"/>
      <c r="AC156"/>
      <c r="AD156"/>
      <c r="AE156"/>
    </row>
    <row r="157" spans="1:31" ht="16.5" thickBot="1" x14ac:dyDescent="0.3">
      <c r="A157" s="107" t="s">
        <v>93</v>
      </c>
      <c r="B157" s="72"/>
      <c r="C157" s="72"/>
      <c r="D157" s="76">
        <v>79460.960775998392</v>
      </c>
      <c r="E157" s="77"/>
      <c r="F157" s="76">
        <v>378181.71011660201</v>
      </c>
      <c r="G157" s="77"/>
      <c r="H157" s="76">
        <v>139786.2687462389</v>
      </c>
      <c r="I157" s="77"/>
      <c r="J157" s="76">
        <v>154540.83129529995</v>
      </c>
      <c r="K157" s="78"/>
      <c r="L157" s="76">
        <v>153864.87463826762</v>
      </c>
      <c r="M157" s="58"/>
      <c r="N157" s="76">
        <v>156711.17213103297</v>
      </c>
      <c r="O157" s="109"/>
      <c r="P157" s="96">
        <v>0.23560079647692966</v>
      </c>
      <c r="Q157" s="96">
        <v>9.586339618232019E-2</v>
      </c>
      <c r="R157" s="96">
        <v>9.7420345393003302E-2</v>
      </c>
      <c r="S157" s="96">
        <v>9.4407929430146115E-2</v>
      </c>
      <c r="T157" s="96">
        <v>9.4254421318820419E-2</v>
      </c>
      <c r="U157"/>
      <c r="V157" s="97">
        <v>3025.453680932816</v>
      </c>
      <c r="W157" s="97">
        <v>964.0432327326821</v>
      </c>
      <c r="X157" s="97">
        <v>936.61109875939371</v>
      </c>
      <c r="Y157" s="97">
        <v>932.5143917470765</v>
      </c>
      <c r="Z157" s="97">
        <v>949.76467958201806</v>
      </c>
      <c r="AA157"/>
      <c r="AB157"/>
      <c r="AC157"/>
      <c r="AD157"/>
      <c r="AE157"/>
    </row>
    <row r="158" spans="1:31" ht="16.5" thickBot="1" x14ac:dyDescent="0.3">
      <c r="A158" s="110"/>
      <c r="B158" s="68"/>
      <c r="C158" s="68"/>
      <c r="D158" s="37"/>
      <c r="E158" s="37"/>
      <c r="F158" s="37"/>
      <c r="G158" s="37"/>
      <c r="H158" s="37"/>
      <c r="I158" s="37"/>
      <c r="J158" s="37"/>
      <c r="K158" s="38"/>
      <c r="L158" s="37"/>
      <c r="M158" s="38"/>
      <c r="N158" s="37"/>
      <c r="P158" s="53"/>
      <c r="Q158" s="53"/>
      <c r="R158" s="53"/>
      <c r="S158" s="53"/>
      <c r="T158" s="53"/>
      <c r="V158" s="37"/>
      <c r="W158" s="37"/>
      <c r="X158" s="37"/>
      <c r="Y158" s="37"/>
      <c r="Z158" s="37"/>
      <c r="AA158"/>
      <c r="AB158"/>
      <c r="AC158"/>
      <c r="AD158"/>
      <c r="AE158"/>
    </row>
    <row r="159" spans="1:31" ht="16.5" thickBot="1" x14ac:dyDescent="0.3">
      <c r="A159" s="111" t="s">
        <v>94</v>
      </c>
      <c r="B159" s="112"/>
      <c r="C159" s="112"/>
      <c r="D159" s="76">
        <v>152100.96077599839</v>
      </c>
      <c r="E159" s="113"/>
      <c r="F159" s="76">
        <v>1605180.1002872842</v>
      </c>
      <c r="G159" s="113"/>
      <c r="H159" s="76">
        <v>1458181.8954169212</v>
      </c>
      <c r="I159" s="113"/>
      <c r="J159" s="76">
        <v>1586330.1517959824</v>
      </c>
      <c r="K159" s="114"/>
      <c r="L159" s="76">
        <v>1629787.6202455496</v>
      </c>
      <c r="M159" s="115"/>
      <c r="N159" s="76">
        <v>1662640.0113470473</v>
      </c>
      <c r="P159" s="116">
        <v>1</v>
      </c>
      <c r="Q159" s="116">
        <v>1</v>
      </c>
      <c r="R159" s="116">
        <v>0.99999999999999989</v>
      </c>
      <c r="S159" s="116">
        <v>1</v>
      </c>
      <c r="T159" s="116">
        <v>1</v>
      </c>
      <c r="U159"/>
      <c r="V159" s="117">
        <v>12841.440802298275</v>
      </c>
      <c r="W159" s="117">
        <v>10056.426864944284</v>
      </c>
      <c r="X159" s="117">
        <v>9614.1221320968616</v>
      </c>
      <c r="Y159" s="117">
        <v>9877.5007287609078</v>
      </c>
      <c r="Z159" s="117">
        <v>10076.606129376045</v>
      </c>
      <c r="AA159"/>
      <c r="AB159"/>
      <c r="AC159"/>
      <c r="AD159"/>
      <c r="AE159"/>
    </row>
    <row r="160" spans="1:31" ht="16.5" thickBot="1" x14ac:dyDescent="0.3">
      <c r="A160" s="118"/>
      <c r="B160" s="119"/>
      <c r="C160" s="119"/>
      <c r="D160" s="37"/>
      <c r="E160" s="37"/>
      <c r="F160" s="37"/>
      <c r="G160" s="37"/>
      <c r="H160" s="37"/>
      <c r="I160" s="37"/>
      <c r="J160" s="37"/>
      <c r="K160" s="38"/>
      <c r="L160" s="37"/>
      <c r="M160" s="38"/>
      <c r="N160" s="37"/>
      <c r="AA160"/>
      <c r="AB160"/>
      <c r="AC160"/>
      <c r="AD160"/>
      <c r="AE160"/>
    </row>
    <row r="161" spans="1:31" ht="16.5" thickBot="1" x14ac:dyDescent="0.3">
      <c r="A161" s="120" t="s">
        <v>95</v>
      </c>
      <c r="B161" s="112"/>
      <c r="C161" s="112"/>
      <c r="D161" s="121">
        <v>7899.0392240016081</v>
      </c>
      <c r="E161" s="122"/>
      <c r="F161" s="121">
        <v>309341.33596989512</v>
      </c>
      <c r="G161" s="122"/>
      <c r="H161" s="121">
        <v>288877.99700847408</v>
      </c>
      <c r="I161" s="113"/>
      <c r="J161" s="121">
        <v>274113.18068208289</v>
      </c>
      <c r="K161" s="114"/>
      <c r="L161" s="121">
        <v>234426.35096207703</v>
      </c>
      <c r="M161" s="123"/>
      <c r="N161" s="121">
        <v>205420.0113647317</v>
      </c>
      <c r="P161" s="124"/>
      <c r="Q161" s="124"/>
      <c r="R161" s="124"/>
      <c r="S161" s="124"/>
      <c r="T161" s="124"/>
      <c r="U161"/>
      <c r="V161"/>
      <c r="W161"/>
      <c r="X161"/>
      <c r="Y161"/>
      <c r="Z161"/>
      <c r="AA161"/>
      <c r="AB161"/>
      <c r="AC161"/>
      <c r="AD161"/>
      <c r="AE161"/>
    </row>
    <row r="162" spans="1:31" ht="16.5" thickBot="1" x14ac:dyDescent="0.3">
      <c r="A162" s="125"/>
      <c r="B162" s="126"/>
      <c r="C162" s="127"/>
      <c r="D162" s="94"/>
      <c r="E162" s="94"/>
      <c r="F162" s="94"/>
      <c r="G162" s="94"/>
      <c r="H162" s="94"/>
      <c r="I162" s="94"/>
      <c r="J162" s="94"/>
      <c r="K162" s="128"/>
      <c r="L162" s="94"/>
      <c r="M162" s="106"/>
      <c r="N162" s="94"/>
      <c r="P162" s="124"/>
      <c r="Q162" s="124"/>
      <c r="R162" s="124"/>
      <c r="S162" s="124"/>
      <c r="T162" s="124"/>
      <c r="U162"/>
      <c r="V162" s="129"/>
      <c r="W162" s="129"/>
      <c r="X162" s="129"/>
      <c r="Y162" s="129"/>
      <c r="Z162" s="129"/>
      <c r="AA162"/>
      <c r="AB162"/>
      <c r="AC162"/>
      <c r="AD162"/>
      <c r="AE162"/>
    </row>
    <row r="163" spans="1:31" ht="16.5" thickBot="1" x14ac:dyDescent="0.3">
      <c r="A163" s="130" t="s">
        <v>96</v>
      </c>
      <c r="B163" s="131"/>
      <c r="C163" s="131"/>
      <c r="D163" s="59">
        <v>0</v>
      </c>
      <c r="E163" s="94"/>
      <c r="F163" s="132">
        <v>7899.0392240016081</v>
      </c>
      <c r="G163" s="133"/>
      <c r="H163" s="132">
        <v>317240.3751938967</v>
      </c>
      <c r="I163" s="133"/>
      <c r="J163" s="132">
        <v>606118.37220237078</v>
      </c>
      <c r="K163" s="134"/>
      <c r="L163" s="132">
        <v>880231.55288445367</v>
      </c>
      <c r="M163" s="134"/>
      <c r="N163" s="132">
        <v>1114657.9038465307</v>
      </c>
      <c r="P163" s="124"/>
      <c r="Q163" s="124"/>
      <c r="R163" s="124"/>
      <c r="S163" s="124"/>
      <c r="T163" s="124"/>
      <c r="U163"/>
      <c r="V163" s="129"/>
      <c r="W163" s="129"/>
      <c r="X163" s="129"/>
      <c r="Y163" s="129"/>
      <c r="Z163" s="129"/>
      <c r="AA163"/>
      <c r="AB163"/>
      <c r="AC163"/>
      <c r="AD163"/>
      <c r="AE163"/>
    </row>
    <row r="164" spans="1:31" ht="16.5" thickBot="1" x14ac:dyDescent="0.3">
      <c r="A164" s="135" t="s">
        <v>97</v>
      </c>
      <c r="B164" s="131"/>
      <c r="C164" s="131"/>
      <c r="D164" s="132">
        <v>7899.0392240016081</v>
      </c>
      <c r="E164" s="52"/>
      <c r="F164" s="132">
        <v>309341.33596989512</v>
      </c>
      <c r="G164" s="136"/>
      <c r="H164" s="132">
        <v>288877.99700847408</v>
      </c>
      <c r="I164" s="136"/>
      <c r="J164" s="132">
        <v>274113.18068208289</v>
      </c>
      <c r="K164" s="48"/>
      <c r="L164" s="132">
        <v>234426.35096207703</v>
      </c>
      <c r="M164" s="48"/>
      <c r="N164" s="132">
        <v>205420.0113647317</v>
      </c>
      <c r="O164"/>
      <c r="P164" s="124"/>
      <c r="Q164" s="124"/>
      <c r="R164" s="124"/>
      <c r="S164" s="124"/>
      <c r="T164" s="124"/>
      <c r="U164"/>
      <c r="V164"/>
      <c r="W164"/>
      <c r="X164"/>
      <c r="Y164"/>
      <c r="Z164"/>
      <c r="AA164"/>
      <c r="AB164"/>
      <c r="AC164"/>
      <c r="AD164"/>
      <c r="AE164"/>
    </row>
    <row r="165" spans="1:31" ht="16.5" thickBot="1" x14ac:dyDescent="0.3">
      <c r="A165" s="137" t="s">
        <v>98</v>
      </c>
      <c r="B165" s="138"/>
      <c r="C165" s="138"/>
      <c r="D165" s="132">
        <v>7899.0392240016081</v>
      </c>
      <c r="E165" s="138"/>
      <c r="F165" s="132">
        <v>317240.3751938967</v>
      </c>
      <c r="G165" s="139"/>
      <c r="H165" s="132">
        <v>606118.37220237078</v>
      </c>
      <c r="I165" s="139"/>
      <c r="J165" s="132">
        <v>880231.55288445367</v>
      </c>
      <c r="K165" s="140"/>
      <c r="L165" s="132">
        <v>1114657.9038465307</v>
      </c>
      <c r="M165" s="48"/>
      <c r="N165" s="132">
        <v>1320077.9152112624</v>
      </c>
      <c r="O165"/>
      <c r="P165" s="124"/>
      <c r="Q165" s="124"/>
      <c r="R165" s="124"/>
      <c r="S165" s="124"/>
      <c r="T165" s="124"/>
      <c r="U165"/>
      <c r="V165"/>
      <c r="W165"/>
      <c r="X165"/>
      <c r="Y165"/>
      <c r="Z165"/>
      <c r="AA165"/>
      <c r="AB165"/>
      <c r="AC165"/>
      <c r="AD165"/>
      <c r="AE165"/>
    </row>
    <row r="166" spans="1:31" ht="15.75" x14ac:dyDescent="0.25">
      <c r="A166" s="141"/>
      <c r="B166" s="142"/>
      <c r="C166" s="142"/>
      <c r="D166" s="143"/>
      <c r="E166" s="144"/>
      <c r="F166" s="143"/>
      <c r="G166" s="144"/>
      <c r="H166" s="143"/>
      <c r="I166" s="144"/>
      <c r="J166" s="143"/>
      <c r="K166" s="58"/>
      <c r="L166" s="143"/>
      <c r="M166" s="43"/>
      <c r="N166" s="37"/>
      <c r="O166"/>
      <c r="P166" s="124"/>
      <c r="Q166" s="124"/>
      <c r="R166" s="124"/>
      <c r="S166" s="124"/>
      <c r="T166" s="124"/>
      <c r="U166"/>
      <c r="V166"/>
      <c r="W166"/>
      <c r="X166"/>
      <c r="Y166"/>
      <c r="Z166"/>
      <c r="AA166"/>
      <c r="AB166"/>
      <c r="AC166"/>
      <c r="AD166"/>
      <c r="AE166"/>
    </row>
    <row r="167" spans="1:31" ht="15.75" x14ac:dyDescent="0.25">
      <c r="A167" s="141"/>
      <c r="B167" s="141"/>
      <c r="C167" s="141"/>
      <c r="D167" s="37"/>
      <c r="E167" s="37"/>
      <c r="F167" s="37"/>
      <c r="G167" s="37"/>
      <c r="H167" s="37"/>
      <c r="I167" s="37"/>
      <c r="J167" s="37"/>
      <c r="K167" s="38"/>
      <c r="L167" s="37"/>
      <c r="M167" s="38"/>
      <c r="N167" s="37"/>
      <c r="O167"/>
      <c r="P167" s="124"/>
      <c r="Q167" s="124"/>
      <c r="R167" s="124"/>
      <c r="S167" s="124"/>
      <c r="T167" s="124"/>
      <c r="U167"/>
      <c r="V167"/>
      <c r="W167"/>
      <c r="X167"/>
      <c r="Y167"/>
      <c r="Z167"/>
      <c r="AA167"/>
      <c r="AB167"/>
      <c r="AC167"/>
      <c r="AD167"/>
      <c r="AE167"/>
    </row>
    <row r="168" spans="1:31" ht="15.75" x14ac:dyDescent="0.25">
      <c r="A168" s="141"/>
      <c r="B168" s="141"/>
      <c r="C168" s="141"/>
      <c r="D168" s="143"/>
      <c r="E168" s="144"/>
      <c r="F168" s="143"/>
      <c r="G168" s="144"/>
      <c r="H168" s="143"/>
      <c r="I168" s="144"/>
      <c r="J168" s="143"/>
      <c r="K168" s="58"/>
      <c r="L168" s="143"/>
      <c r="M168" s="43"/>
      <c r="N168" s="37"/>
      <c r="O168"/>
      <c r="P168" s="124"/>
      <c r="Q168" s="124"/>
      <c r="R168" s="124"/>
      <c r="S168" s="124"/>
      <c r="T168" s="124"/>
      <c r="U168"/>
      <c r="V168"/>
      <c r="W168"/>
      <c r="X168"/>
      <c r="Y168"/>
      <c r="Z168"/>
      <c r="AA168"/>
      <c r="AB168"/>
      <c r="AC168"/>
      <c r="AD168"/>
      <c r="AE168"/>
    </row>
    <row r="169" spans="1:31" ht="15.75" x14ac:dyDescent="0.25">
      <c r="B169" s="141"/>
      <c r="C169" s="141"/>
      <c r="D169" s="143"/>
      <c r="E169" s="144"/>
      <c r="F169" s="143"/>
      <c r="G169" s="144"/>
      <c r="H169" s="143"/>
      <c r="I169" s="144"/>
      <c r="J169" s="143"/>
      <c r="K169" s="58"/>
      <c r="L169" s="143"/>
      <c r="M169" s="43"/>
      <c r="N169" s="37"/>
      <c r="O169"/>
      <c r="P169" s="124"/>
      <c r="Q169" s="124"/>
      <c r="R169" s="124"/>
      <c r="S169" s="124"/>
      <c r="T169" s="124"/>
      <c r="U169"/>
      <c r="V169"/>
      <c r="W169"/>
      <c r="X169"/>
      <c r="Y169"/>
      <c r="Z169"/>
      <c r="AA169"/>
      <c r="AB169"/>
      <c r="AC169"/>
      <c r="AD169"/>
      <c r="AE169"/>
    </row>
    <row r="170" spans="1:31" x14ac:dyDescent="0.25">
      <c r="D170" s="37"/>
      <c r="E170" s="37"/>
      <c r="F170" s="37"/>
      <c r="G170" s="37"/>
      <c r="H170" s="37"/>
      <c r="I170" s="37"/>
      <c r="J170" s="37"/>
      <c r="K170" s="38"/>
      <c r="L170" s="37"/>
      <c r="M170" s="38"/>
      <c r="N170" s="37"/>
    </row>
    <row r="171" spans="1:31" x14ac:dyDescent="0.25">
      <c r="D171" s="37"/>
      <c r="E171" s="37"/>
      <c r="F171" s="37"/>
      <c r="G171" s="37"/>
      <c r="H171" s="37"/>
      <c r="I171" s="37"/>
      <c r="J171" s="37"/>
      <c r="K171" s="38"/>
      <c r="L171" s="37"/>
      <c r="M171" s="38"/>
      <c r="N171" s="37"/>
    </row>
    <row r="172" spans="1:31" x14ac:dyDescent="0.25">
      <c r="C172" s="145"/>
      <c r="D172" s="37"/>
      <c r="E172" s="37"/>
      <c r="F172" s="37"/>
      <c r="G172" s="37"/>
      <c r="H172" s="37"/>
      <c r="I172" s="37"/>
      <c r="J172" s="37"/>
      <c r="K172" s="38"/>
      <c r="L172" s="37"/>
      <c r="M172" s="38"/>
      <c r="N172" s="37"/>
    </row>
    <row r="173" spans="1:31" ht="15.75" thickBot="1" x14ac:dyDescent="0.3">
      <c r="C173" s="145"/>
      <c r="D173" s="37"/>
      <c r="E173" s="37"/>
      <c r="F173" s="37"/>
      <c r="G173" s="37"/>
      <c r="H173" s="37"/>
      <c r="I173" s="37"/>
      <c r="J173" s="37"/>
      <c r="K173" s="38"/>
      <c r="L173" s="37"/>
      <c r="M173" s="38"/>
      <c r="N173" s="37"/>
    </row>
    <row r="174" spans="1:31" ht="15.75" thickBot="1" x14ac:dyDescent="0.3">
      <c r="C174" s="146"/>
      <c r="D174" s="147" t="s">
        <v>99</v>
      </c>
      <c r="E174" s="148"/>
      <c r="F174" s="148"/>
      <c r="G174" s="148"/>
      <c r="H174" s="148"/>
      <c r="I174" s="148"/>
      <c r="J174" s="148"/>
      <c r="K174" s="148"/>
      <c r="L174" s="148"/>
      <c r="M174" s="148"/>
      <c r="N174" s="149"/>
    </row>
    <row r="175" spans="1:31" ht="17.100000000000001" customHeight="1" thickBot="1" x14ac:dyDescent="0.3">
      <c r="C175" s="145"/>
      <c r="D175" s="150" t="s">
        <v>100</v>
      </c>
      <c r="E175" s="151"/>
      <c r="F175" s="152">
        <v>2016</v>
      </c>
      <c r="G175" s="151"/>
      <c r="H175" s="152">
        <v>2017</v>
      </c>
      <c r="I175" s="151"/>
      <c r="J175" s="152">
        <v>2018</v>
      </c>
      <c r="K175" s="151"/>
      <c r="L175" s="152">
        <v>2019</v>
      </c>
      <c r="M175" s="151"/>
      <c r="N175" s="152">
        <v>2020</v>
      </c>
    </row>
    <row r="176" spans="1:31" ht="40.5" customHeight="1" thickBot="1" x14ac:dyDescent="0.3">
      <c r="C176" s="153"/>
      <c r="D176" s="150" t="s">
        <v>101</v>
      </c>
      <c r="E176" s="154"/>
      <c r="F176" s="155">
        <v>9.8999999999999986</v>
      </c>
      <c r="G176" s="151"/>
      <c r="H176" s="155">
        <v>10.399999999999999</v>
      </c>
      <c r="I176" s="151"/>
      <c r="J176" s="155">
        <v>10.899999999999999</v>
      </c>
      <c r="K176" s="151"/>
      <c r="L176" s="155">
        <v>10.899999999999999</v>
      </c>
      <c r="M176" s="151"/>
      <c r="N176" s="155">
        <v>10.899999999999999</v>
      </c>
    </row>
    <row r="177" spans="3:14" ht="40.5" customHeight="1" thickBot="1" x14ac:dyDescent="0.3">
      <c r="C177" s="153"/>
      <c r="D177" s="150" t="s">
        <v>102</v>
      </c>
      <c r="E177" s="154"/>
      <c r="F177" s="156">
        <v>451250</v>
      </c>
      <c r="G177" s="154"/>
      <c r="H177" s="156">
        <v>485775</v>
      </c>
      <c r="I177" s="154"/>
      <c r="J177" s="156">
        <v>521500.5</v>
      </c>
      <c r="K177" s="154"/>
      <c r="L177" s="156">
        <v>531930.50999999989</v>
      </c>
      <c r="M177" s="154"/>
      <c r="N177" s="156">
        <v>542569.1202</v>
      </c>
    </row>
    <row r="178" spans="3:14" ht="40.5" customHeight="1" thickBot="1" x14ac:dyDescent="0.3">
      <c r="C178" s="153"/>
      <c r="D178" s="150" t="s">
        <v>103</v>
      </c>
      <c r="E178" s="157"/>
      <c r="F178" s="155">
        <v>125</v>
      </c>
      <c r="G178" s="157"/>
      <c r="H178" s="155">
        <v>145</v>
      </c>
      <c r="I178" s="157"/>
      <c r="J178" s="155">
        <v>165</v>
      </c>
      <c r="K178" s="157"/>
      <c r="L178" s="155">
        <v>165</v>
      </c>
      <c r="M178" s="157"/>
      <c r="N178" s="155">
        <v>165</v>
      </c>
    </row>
    <row r="179" spans="3:14" x14ac:dyDescent="0.25">
      <c r="C179" s="153"/>
    </row>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sheetData>
  <mergeCells count="6">
    <mergeCell ref="D7:D8"/>
    <mergeCell ref="F8:N8"/>
    <mergeCell ref="P8:T8"/>
    <mergeCell ref="V38:Z38"/>
    <mergeCell ref="P39:T39"/>
    <mergeCell ref="D174:N1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8"/>
  <sheetViews>
    <sheetView zoomScale="70" zoomScaleNormal="70" workbookViewId="0">
      <pane xSplit="1" ySplit="9" topLeftCell="B151" activePane="bottomRight" state="frozen"/>
      <selection pane="topRight" activeCell="B1" sqref="B1"/>
      <selection pane="bottomLeft" activeCell="A10" sqref="A10"/>
      <selection pane="bottomRight" activeCell="D168" sqref="D168"/>
    </sheetView>
  </sheetViews>
  <sheetFormatPr defaultRowHeight="15" x14ac:dyDescent="0.25"/>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15" customWidth="1"/>
    <col min="12" max="12" width="18.7109375" customWidth="1"/>
    <col min="13" max="13" width="3.42578125" style="15" customWidth="1"/>
    <col min="14" max="14" width="18.7109375" customWidth="1"/>
    <col min="15" max="15" width="9.140625" style="7"/>
    <col min="16" max="20" width="12.28515625" style="8" customWidth="1"/>
    <col min="21" max="21" width="9.140625" style="7"/>
    <col min="22" max="23" width="12.7109375" style="7" bestFit="1" customWidth="1"/>
    <col min="24" max="24" width="14.140625" style="7" bestFit="1" customWidth="1"/>
    <col min="25" max="26" width="12.7109375" style="7" bestFit="1" customWidth="1"/>
    <col min="27" max="31" width="9.140625" style="7"/>
    <col min="257" max="257" width="76" customWidth="1"/>
    <col min="258" max="258" width="4.85546875" customWidth="1"/>
    <col min="259" max="259" width="3" customWidth="1"/>
    <col min="260" max="260" width="19.85546875" customWidth="1"/>
    <col min="261" max="261" width="2.28515625" customWidth="1"/>
    <col min="262" max="262" width="18.42578125" customWidth="1"/>
    <col min="263" max="263" width="2.7109375" customWidth="1"/>
    <col min="264" max="264" width="18.7109375" customWidth="1"/>
    <col min="265" max="265" width="2.5703125" customWidth="1"/>
    <col min="266" max="266" width="18.7109375" customWidth="1"/>
    <col min="267" max="267" width="3" customWidth="1"/>
    <col min="268" max="268" width="18.7109375" customWidth="1"/>
    <col min="269" max="269" width="3.42578125" customWidth="1"/>
    <col min="270" max="270" width="18.7109375" customWidth="1"/>
    <col min="272" max="276" width="12.28515625" customWidth="1"/>
    <col min="278" max="279" width="12.7109375" bestFit="1" customWidth="1"/>
    <col min="280" max="280" width="14.140625" bestFit="1" customWidth="1"/>
    <col min="281" max="282" width="12.7109375" bestFit="1" customWidth="1"/>
    <col min="513" max="513" width="76" customWidth="1"/>
    <col min="514" max="514" width="4.85546875" customWidth="1"/>
    <col min="515" max="515" width="3" customWidth="1"/>
    <col min="516" max="516" width="19.85546875" customWidth="1"/>
    <col min="517" max="517" width="2.28515625" customWidth="1"/>
    <col min="518" max="518" width="18.42578125" customWidth="1"/>
    <col min="519" max="519" width="2.7109375" customWidth="1"/>
    <col min="520" max="520" width="18.7109375" customWidth="1"/>
    <col min="521" max="521" width="2.5703125" customWidth="1"/>
    <col min="522" max="522" width="18.7109375" customWidth="1"/>
    <col min="523" max="523" width="3" customWidth="1"/>
    <col min="524" max="524" width="18.7109375" customWidth="1"/>
    <col min="525" max="525" width="3.42578125" customWidth="1"/>
    <col min="526" max="526" width="18.7109375" customWidth="1"/>
    <col min="528" max="532" width="12.28515625" customWidth="1"/>
    <col min="534" max="535" width="12.7109375" bestFit="1" customWidth="1"/>
    <col min="536" max="536" width="14.140625" bestFit="1" customWidth="1"/>
    <col min="537" max="538" width="12.7109375" bestFit="1" customWidth="1"/>
    <col min="769" max="769" width="76" customWidth="1"/>
    <col min="770" max="770" width="4.85546875" customWidth="1"/>
    <col min="771" max="771" width="3" customWidth="1"/>
    <col min="772" max="772" width="19.85546875" customWidth="1"/>
    <col min="773" max="773" width="2.28515625" customWidth="1"/>
    <col min="774" max="774" width="18.42578125" customWidth="1"/>
    <col min="775" max="775" width="2.7109375" customWidth="1"/>
    <col min="776" max="776" width="18.7109375" customWidth="1"/>
    <col min="777" max="777" width="2.5703125" customWidth="1"/>
    <col min="778" max="778" width="18.7109375" customWidth="1"/>
    <col min="779" max="779" width="3" customWidth="1"/>
    <col min="780" max="780" width="18.7109375" customWidth="1"/>
    <col min="781" max="781" width="3.42578125" customWidth="1"/>
    <col min="782" max="782" width="18.7109375" customWidth="1"/>
    <col min="784" max="788" width="12.28515625" customWidth="1"/>
    <col min="790" max="791" width="12.7109375" bestFit="1" customWidth="1"/>
    <col min="792" max="792" width="14.140625" bestFit="1" customWidth="1"/>
    <col min="793" max="794" width="12.7109375" bestFit="1" customWidth="1"/>
    <col min="1025" max="1025" width="76" customWidth="1"/>
    <col min="1026" max="1026" width="4.85546875" customWidth="1"/>
    <col min="1027" max="1027" width="3" customWidth="1"/>
    <col min="1028" max="1028" width="19.85546875" customWidth="1"/>
    <col min="1029" max="1029" width="2.28515625" customWidth="1"/>
    <col min="1030" max="1030" width="18.42578125" customWidth="1"/>
    <col min="1031" max="1031" width="2.7109375" customWidth="1"/>
    <col min="1032" max="1032" width="18.7109375" customWidth="1"/>
    <col min="1033" max="1033" width="2.5703125" customWidth="1"/>
    <col min="1034" max="1034" width="18.7109375" customWidth="1"/>
    <col min="1035" max="1035" width="3" customWidth="1"/>
    <col min="1036" max="1036" width="18.7109375" customWidth="1"/>
    <col min="1037" max="1037" width="3.42578125" customWidth="1"/>
    <col min="1038" max="1038" width="18.7109375" customWidth="1"/>
    <col min="1040" max="1044" width="12.28515625" customWidth="1"/>
    <col min="1046" max="1047" width="12.7109375" bestFit="1" customWidth="1"/>
    <col min="1048" max="1048" width="14.140625" bestFit="1" customWidth="1"/>
    <col min="1049" max="1050" width="12.7109375" bestFit="1" customWidth="1"/>
    <col min="1281" max="1281" width="76" customWidth="1"/>
    <col min="1282" max="1282" width="4.85546875" customWidth="1"/>
    <col min="1283" max="1283" width="3" customWidth="1"/>
    <col min="1284" max="1284" width="19.85546875" customWidth="1"/>
    <col min="1285" max="1285" width="2.28515625" customWidth="1"/>
    <col min="1286" max="1286" width="18.42578125" customWidth="1"/>
    <col min="1287" max="1287" width="2.7109375" customWidth="1"/>
    <col min="1288" max="1288" width="18.7109375" customWidth="1"/>
    <col min="1289" max="1289" width="2.5703125" customWidth="1"/>
    <col min="1290" max="1290" width="18.7109375" customWidth="1"/>
    <col min="1291" max="1291" width="3" customWidth="1"/>
    <col min="1292" max="1292" width="18.7109375" customWidth="1"/>
    <col min="1293" max="1293" width="3.42578125" customWidth="1"/>
    <col min="1294" max="1294" width="18.7109375" customWidth="1"/>
    <col min="1296" max="1300" width="12.28515625" customWidth="1"/>
    <col min="1302" max="1303" width="12.7109375" bestFit="1" customWidth="1"/>
    <col min="1304" max="1304" width="14.140625" bestFit="1" customWidth="1"/>
    <col min="1305" max="1306" width="12.7109375" bestFit="1" customWidth="1"/>
    <col min="1537" max="1537" width="76" customWidth="1"/>
    <col min="1538" max="1538" width="4.85546875" customWidth="1"/>
    <col min="1539" max="1539" width="3" customWidth="1"/>
    <col min="1540" max="1540" width="19.85546875" customWidth="1"/>
    <col min="1541" max="1541" width="2.28515625" customWidth="1"/>
    <col min="1542" max="1542" width="18.42578125" customWidth="1"/>
    <col min="1543" max="1543" width="2.7109375" customWidth="1"/>
    <col min="1544" max="1544" width="18.7109375" customWidth="1"/>
    <col min="1545" max="1545" width="2.5703125" customWidth="1"/>
    <col min="1546" max="1546" width="18.7109375" customWidth="1"/>
    <col min="1547" max="1547" width="3" customWidth="1"/>
    <col min="1548" max="1548" width="18.7109375" customWidth="1"/>
    <col min="1549" max="1549" width="3.42578125" customWidth="1"/>
    <col min="1550" max="1550" width="18.7109375" customWidth="1"/>
    <col min="1552" max="1556" width="12.28515625" customWidth="1"/>
    <col min="1558" max="1559" width="12.7109375" bestFit="1" customWidth="1"/>
    <col min="1560" max="1560" width="14.140625" bestFit="1" customWidth="1"/>
    <col min="1561" max="1562" width="12.7109375" bestFit="1" customWidth="1"/>
    <col min="1793" max="1793" width="76" customWidth="1"/>
    <col min="1794" max="1794" width="4.85546875" customWidth="1"/>
    <col min="1795" max="1795" width="3" customWidth="1"/>
    <col min="1796" max="1796" width="19.85546875" customWidth="1"/>
    <col min="1797" max="1797" width="2.28515625" customWidth="1"/>
    <col min="1798" max="1798" width="18.42578125" customWidth="1"/>
    <col min="1799" max="1799" width="2.7109375" customWidth="1"/>
    <col min="1800" max="1800" width="18.7109375" customWidth="1"/>
    <col min="1801" max="1801" width="2.5703125" customWidth="1"/>
    <col min="1802" max="1802" width="18.7109375" customWidth="1"/>
    <col min="1803" max="1803" width="3" customWidth="1"/>
    <col min="1804" max="1804" width="18.7109375" customWidth="1"/>
    <col min="1805" max="1805" width="3.42578125" customWidth="1"/>
    <col min="1806" max="1806" width="18.7109375" customWidth="1"/>
    <col min="1808" max="1812" width="12.28515625" customWidth="1"/>
    <col min="1814" max="1815" width="12.7109375" bestFit="1" customWidth="1"/>
    <col min="1816" max="1816" width="14.140625" bestFit="1" customWidth="1"/>
    <col min="1817" max="1818" width="12.7109375" bestFit="1" customWidth="1"/>
    <col min="2049" max="2049" width="76" customWidth="1"/>
    <col min="2050" max="2050" width="4.85546875" customWidth="1"/>
    <col min="2051" max="2051" width="3" customWidth="1"/>
    <col min="2052" max="2052" width="19.85546875" customWidth="1"/>
    <col min="2053" max="2053" width="2.28515625" customWidth="1"/>
    <col min="2054" max="2054" width="18.42578125" customWidth="1"/>
    <col min="2055" max="2055" width="2.7109375" customWidth="1"/>
    <col min="2056" max="2056" width="18.7109375" customWidth="1"/>
    <col min="2057" max="2057" width="2.5703125" customWidth="1"/>
    <col min="2058" max="2058" width="18.7109375" customWidth="1"/>
    <col min="2059" max="2059" width="3" customWidth="1"/>
    <col min="2060" max="2060" width="18.7109375" customWidth="1"/>
    <col min="2061" max="2061" width="3.42578125" customWidth="1"/>
    <col min="2062" max="2062" width="18.7109375" customWidth="1"/>
    <col min="2064" max="2068" width="12.28515625" customWidth="1"/>
    <col min="2070" max="2071" width="12.7109375" bestFit="1" customWidth="1"/>
    <col min="2072" max="2072" width="14.140625" bestFit="1" customWidth="1"/>
    <col min="2073" max="2074" width="12.7109375" bestFit="1" customWidth="1"/>
    <col min="2305" max="2305" width="76" customWidth="1"/>
    <col min="2306" max="2306" width="4.85546875" customWidth="1"/>
    <col min="2307" max="2307" width="3" customWidth="1"/>
    <col min="2308" max="2308" width="19.85546875" customWidth="1"/>
    <col min="2309" max="2309" width="2.28515625" customWidth="1"/>
    <col min="2310" max="2310" width="18.42578125" customWidth="1"/>
    <col min="2311" max="2311" width="2.7109375" customWidth="1"/>
    <col min="2312" max="2312" width="18.7109375" customWidth="1"/>
    <col min="2313" max="2313" width="2.5703125" customWidth="1"/>
    <col min="2314" max="2314" width="18.7109375" customWidth="1"/>
    <col min="2315" max="2315" width="3" customWidth="1"/>
    <col min="2316" max="2316" width="18.7109375" customWidth="1"/>
    <col min="2317" max="2317" width="3.42578125" customWidth="1"/>
    <col min="2318" max="2318" width="18.7109375" customWidth="1"/>
    <col min="2320" max="2324" width="12.28515625" customWidth="1"/>
    <col min="2326" max="2327" width="12.7109375" bestFit="1" customWidth="1"/>
    <col min="2328" max="2328" width="14.140625" bestFit="1" customWidth="1"/>
    <col min="2329" max="2330" width="12.7109375" bestFit="1" customWidth="1"/>
    <col min="2561" max="2561" width="76" customWidth="1"/>
    <col min="2562" max="2562" width="4.85546875" customWidth="1"/>
    <col min="2563" max="2563" width="3" customWidth="1"/>
    <col min="2564" max="2564" width="19.85546875" customWidth="1"/>
    <col min="2565" max="2565" width="2.28515625" customWidth="1"/>
    <col min="2566" max="2566" width="18.42578125" customWidth="1"/>
    <col min="2567" max="2567" width="2.7109375" customWidth="1"/>
    <col min="2568" max="2568" width="18.7109375" customWidth="1"/>
    <col min="2569" max="2569" width="2.5703125" customWidth="1"/>
    <col min="2570" max="2570" width="18.7109375" customWidth="1"/>
    <col min="2571" max="2571" width="3" customWidth="1"/>
    <col min="2572" max="2572" width="18.7109375" customWidth="1"/>
    <col min="2573" max="2573" width="3.42578125" customWidth="1"/>
    <col min="2574" max="2574" width="18.7109375" customWidth="1"/>
    <col min="2576" max="2580" width="12.28515625" customWidth="1"/>
    <col min="2582" max="2583" width="12.7109375" bestFit="1" customWidth="1"/>
    <col min="2584" max="2584" width="14.140625" bestFit="1" customWidth="1"/>
    <col min="2585" max="2586" width="12.7109375" bestFit="1" customWidth="1"/>
    <col min="2817" max="2817" width="76" customWidth="1"/>
    <col min="2818" max="2818" width="4.85546875" customWidth="1"/>
    <col min="2819" max="2819" width="3" customWidth="1"/>
    <col min="2820" max="2820" width="19.85546875" customWidth="1"/>
    <col min="2821" max="2821" width="2.28515625" customWidth="1"/>
    <col min="2822" max="2822" width="18.42578125" customWidth="1"/>
    <col min="2823" max="2823" width="2.7109375" customWidth="1"/>
    <col min="2824" max="2824" width="18.7109375" customWidth="1"/>
    <col min="2825" max="2825" width="2.5703125" customWidth="1"/>
    <col min="2826" max="2826" width="18.7109375" customWidth="1"/>
    <col min="2827" max="2827" width="3" customWidth="1"/>
    <col min="2828" max="2828" width="18.7109375" customWidth="1"/>
    <col min="2829" max="2829" width="3.42578125" customWidth="1"/>
    <col min="2830" max="2830" width="18.7109375" customWidth="1"/>
    <col min="2832" max="2836" width="12.28515625" customWidth="1"/>
    <col min="2838" max="2839" width="12.7109375" bestFit="1" customWidth="1"/>
    <col min="2840" max="2840" width="14.140625" bestFit="1" customWidth="1"/>
    <col min="2841" max="2842" width="12.7109375" bestFit="1" customWidth="1"/>
    <col min="3073" max="3073" width="76" customWidth="1"/>
    <col min="3074" max="3074" width="4.85546875" customWidth="1"/>
    <col min="3075" max="3075" width="3" customWidth="1"/>
    <col min="3076" max="3076" width="19.85546875" customWidth="1"/>
    <col min="3077" max="3077" width="2.28515625" customWidth="1"/>
    <col min="3078" max="3078" width="18.42578125" customWidth="1"/>
    <col min="3079" max="3079" width="2.7109375" customWidth="1"/>
    <col min="3080" max="3080" width="18.7109375" customWidth="1"/>
    <col min="3081" max="3081" width="2.5703125" customWidth="1"/>
    <col min="3082" max="3082" width="18.7109375" customWidth="1"/>
    <col min="3083" max="3083" width="3" customWidth="1"/>
    <col min="3084" max="3084" width="18.7109375" customWidth="1"/>
    <col min="3085" max="3085" width="3.42578125" customWidth="1"/>
    <col min="3086" max="3086" width="18.7109375" customWidth="1"/>
    <col min="3088" max="3092" width="12.28515625" customWidth="1"/>
    <col min="3094" max="3095" width="12.7109375" bestFit="1" customWidth="1"/>
    <col min="3096" max="3096" width="14.140625" bestFit="1" customWidth="1"/>
    <col min="3097" max="3098" width="12.7109375" bestFit="1" customWidth="1"/>
    <col min="3329" max="3329" width="76" customWidth="1"/>
    <col min="3330" max="3330" width="4.85546875" customWidth="1"/>
    <col min="3331" max="3331" width="3" customWidth="1"/>
    <col min="3332" max="3332" width="19.85546875" customWidth="1"/>
    <col min="3333" max="3333" width="2.28515625" customWidth="1"/>
    <col min="3334" max="3334" width="18.42578125" customWidth="1"/>
    <col min="3335" max="3335" width="2.7109375" customWidth="1"/>
    <col min="3336" max="3336" width="18.7109375" customWidth="1"/>
    <col min="3337" max="3337" width="2.5703125" customWidth="1"/>
    <col min="3338" max="3338" width="18.7109375" customWidth="1"/>
    <col min="3339" max="3339" width="3" customWidth="1"/>
    <col min="3340" max="3340" width="18.7109375" customWidth="1"/>
    <col min="3341" max="3341" width="3.42578125" customWidth="1"/>
    <col min="3342" max="3342" width="18.7109375" customWidth="1"/>
    <col min="3344" max="3348" width="12.28515625" customWidth="1"/>
    <col min="3350" max="3351" width="12.7109375" bestFit="1" customWidth="1"/>
    <col min="3352" max="3352" width="14.140625" bestFit="1" customWidth="1"/>
    <col min="3353" max="3354" width="12.7109375" bestFit="1" customWidth="1"/>
    <col min="3585" max="3585" width="76" customWidth="1"/>
    <col min="3586" max="3586" width="4.85546875" customWidth="1"/>
    <col min="3587" max="3587" width="3" customWidth="1"/>
    <col min="3588" max="3588" width="19.85546875" customWidth="1"/>
    <col min="3589" max="3589" width="2.28515625" customWidth="1"/>
    <col min="3590" max="3590" width="18.42578125" customWidth="1"/>
    <col min="3591" max="3591" width="2.7109375" customWidth="1"/>
    <col min="3592" max="3592" width="18.7109375" customWidth="1"/>
    <col min="3593" max="3593" width="2.5703125" customWidth="1"/>
    <col min="3594" max="3594" width="18.7109375" customWidth="1"/>
    <col min="3595" max="3595" width="3" customWidth="1"/>
    <col min="3596" max="3596" width="18.7109375" customWidth="1"/>
    <col min="3597" max="3597" width="3.42578125" customWidth="1"/>
    <col min="3598" max="3598" width="18.7109375" customWidth="1"/>
    <col min="3600" max="3604" width="12.28515625" customWidth="1"/>
    <col min="3606" max="3607" width="12.7109375" bestFit="1" customWidth="1"/>
    <col min="3608" max="3608" width="14.140625" bestFit="1" customWidth="1"/>
    <col min="3609" max="3610" width="12.7109375" bestFit="1" customWidth="1"/>
    <col min="3841" max="3841" width="76" customWidth="1"/>
    <col min="3842" max="3842" width="4.85546875" customWidth="1"/>
    <col min="3843" max="3843" width="3" customWidth="1"/>
    <col min="3844" max="3844" width="19.85546875" customWidth="1"/>
    <col min="3845" max="3845" width="2.28515625" customWidth="1"/>
    <col min="3846" max="3846" width="18.42578125" customWidth="1"/>
    <col min="3847" max="3847" width="2.7109375" customWidth="1"/>
    <col min="3848" max="3848" width="18.7109375" customWidth="1"/>
    <col min="3849" max="3849" width="2.5703125" customWidth="1"/>
    <col min="3850" max="3850" width="18.7109375" customWidth="1"/>
    <col min="3851" max="3851" width="3" customWidth="1"/>
    <col min="3852" max="3852" width="18.7109375" customWidth="1"/>
    <col min="3853" max="3853" width="3.42578125" customWidth="1"/>
    <col min="3854" max="3854" width="18.7109375" customWidth="1"/>
    <col min="3856" max="3860" width="12.28515625" customWidth="1"/>
    <col min="3862" max="3863" width="12.7109375" bestFit="1" customWidth="1"/>
    <col min="3864" max="3864" width="14.140625" bestFit="1" customWidth="1"/>
    <col min="3865" max="3866" width="12.7109375" bestFit="1" customWidth="1"/>
    <col min="4097" max="4097" width="76" customWidth="1"/>
    <col min="4098" max="4098" width="4.85546875" customWidth="1"/>
    <col min="4099" max="4099" width="3" customWidth="1"/>
    <col min="4100" max="4100" width="19.85546875" customWidth="1"/>
    <col min="4101" max="4101" width="2.28515625" customWidth="1"/>
    <col min="4102" max="4102" width="18.42578125" customWidth="1"/>
    <col min="4103" max="4103" width="2.7109375" customWidth="1"/>
    <col min="4104" max="4104" width="18.7109375" customWidth="1"/>
    <col min="4105" max="4105" width="2.5703125" customWidth="1"/>
    <col min="4106" max="4106" width="18.7109375" customWidth="1"/>
    <col min="4107" max="4107" width="3" customWidth="1"/>
    <col min="4108" max="4108" width="18.7109375" customWidth="1"/>
    <col min="4109" max="4109" width="3.42578125" customWidth="1"/>
    <col min="4110" max="4110" width="18.7109375" customWidth="1"/>
    <col min="4112" max="4116" width="12.28515625" customWidth="1"/>
    <col min="4118" max="4119" width="12.7109375" bestFit="1" customWidth="1"/>
    <col min="4120" max="4120" width="14.140625" bestFit="1" customWidth="1"/>
    <col min="4121" max="4122" width="12.7109375" bestFit="1" customWidth="1"/>
    <col min="4353" max="4353" width="76" customWidth="1"/>
    <col min="4354" max="4354" width="4.85546875" customWidth="1"/>
    <col min="4355" max="4355" width="3" customWidth="1"/>
    <col min="4356" max="4356" width="19.85546875" customWidth="1"/>
    <col min="4357" max="4357" width="2.28515625" customWidth="1"/>
    <col min="4358" max="4358" width="18.42578125" customWidth="1"/>
    <col min="4359" max="4359" width="2.7109375" customWidth="1"/>
    <col min="4360" max="4360" width="18.7109375" customWidth="1"/>
    <col min="4361" max="4361" width="2.5703125" customWidth="1"/>
    <col min="4362" max="4362" width="18.7109375" customWidth="1"/>
    <col min="4363" max="4363" width="3" customWidth="1"/>
    <col min="4364" max="4364" width="18.7109375" customWidth="1"/>
    <col min="4365" max="4365" width="3.42578125" customWidth="1"/>
    <col min="4366" max="4366" width="18.7109375" customWidth="1"/>
    <col min="4368" max="4372" width="12.28515625" customWidth="1"/>
    <col min="4374" max="4375" width="12.7109375" bestFit="1" customWidth="1"/>
    <col min="4376" max="4376" width="14.140625" bestFit="1" customWidth="1"/>
    <col min="4377" max="4378" width="12.7109375" bestFit="1" customWidth="1"/>
    <col min="4609" max="4609" width="76" customWidth="1"/>
    <col min="4610" max="4610" width="4.85546875" customWidth="1"/>
    <col min="4611" max="4611" width="3" customWidth="1"/>
    <col min="4612" max="4612" width="19.85546875" customWidth="1"/>
    <col min="4613" max="4613" width="2.28515625" customWidth="1"/>
    <col min="4614" max="4614" width="18.42578125" customWidth="1"/>
    <col min="4615" max="4615" width="2.7109375" customWidth="1"/>
    <col min="4616" max="4616" width="18.7109375" customWidth="1"/>
    <col min="4617" max="4617" width="2.5703125" customWidth="1"/>
    <col min="4618" max="4618" width="18.7109375" customWidth="1"/>
    <col min="4619" max="4619" width="3" customWidth="1"/>
    <col min="4620" max="4620" width="18.7109375" customWidth="1"/>
    <col min="4621" max="4621" width="3.42578125" customWidth="1"/>
    <col min="4622" max="4622" width="18.7109375" customWidth="1"/>
    <col min="4624" max="4628" width="12.28515625" customWidth="1"/>
    <col min="4630" max="4631" width="12.7109375" bestFit="1" customWidth="1"/>
    <col min="4632" max="4632" width="14.140625" bestFit="1" customWidth="1"/>
    <col min="4633" max="4634" width="12.7109375" bestFit="1" customWidth="1"/>
    <col min="4865" max="4865" width="76" customWidth="1"/>
    <col min="4866" max="4866" width="4.85546875" customWidth="1"/>
    <col min="4867" max="4867" width="3" customWidth="1"/>
    <col min="4868" max="4868" width="19.85546875" customWidth="1"/>
    <col min="4869" max="4869" width="2.28515625" customWidth="1"/>
    <col min="4870" max="4870" width="18.42578125" customWidth="1"/>
    <col min="4871" max="4871" width="2.7109375" customWidth="1"/>
    <col min="4872" max="4872" width="18.7109375" customWidth="1"/>
    <col min="4873" max="4873" width="2.5703125" customWidth="1"/>
    <col min="4874" max="4874" width="18.7109375" customWidth="1"/>
    <col min="4875" max="4875" width="3" customWidth="1"/>
    <col min="4876" max="4876" width="18.7109375" customWidth="1"/>
    <col min="4877" max="4877" width="3.42578125" customWidth="1"/>
    <col min="4878" max="4878" width="18.7109375" customWidth="1"/>
    <col min="4880" max="4884" width="12.28515625" customWidth="1"/>
    <col min="4886" max="4887" width="12.7109375" bestFit="1" customWidth="1"/>
    <col min="4888" max="4888" width="14.140625" bestFit="1" customWidth="1"/>
    <col min="4889" max="4890" width="12.7109375" bestFit="1" customWidth="1"/>
    <col min="5121" max="5121" width="76" customWidth="1"/>
    <col min="5122" max="5122" width="4.85546875" customWidth="1"/>
    <col min="5123" max="5123" width="3" customWidth="1"/>
    <col min="5124" max="5124" width="19.85546875" customWidth="1"/>
    <col min="5125" max="5125" width="2.28515625" customWidth="1"/>
    <col min="5126" max="5126" width="18.42578125" customWidth="1"/>
    <col min="5127" max="5127" width="2.7109375" customWidth="1"/>
    <col min="5128" max="5128" width="18.7109375" customWidth="1"/>
    <col min="5129" max="5129" width="2.5703125" customWidth="1"/>
    <col min="5130" max="5130" width="18.7109375" customWidth="1"/>
    <col min="5131" max="5131" width="3" customWidth="1"/>
    <col min="5132" max="5132" width="18.7109375" customWidth="1"/>
    <col min="5133" max="5133" width="3.42578125" customWidth="1"/>
    <col min="5134" max="5134" width="18.7109375" customWidth="1"/>
    <col min="5136" max="5140" width="12.28515625" customWidth="1"/>
    <col min="5142" max="5143" width="12.7109375" bestFit="1" customWidth="1"/>
    <col min="5144" max="5144" width="14.140625" bestFit="1" customWidth="1"/>
    <col min="5145" max="5146" width="12.7109375" bestFit="1" customWidth="1"/>
    <col min="5377" max="5377" width="76" customWidth="1"/>
    <col min="5378" max="5378" width="4.85546875" customWidth="1"/>
    <col min="5379" max="5379" width="3" customWidth="1"/>
    <col min="5380" max="5380" width="19.85546875" customWidth="1"/>
    <col min="5381" max="5381" width="2.28515625" customWidth="1"/>
    <col min="5382" max="5382" width="18.42578125" customWidth="1"/>
    <col min="5383" max="5383" width="2.7109375" customWidth="1"/>
    <col min="5384" max="5384" width="18.7109375" customWidth="1"/>
    <col min="5385" max="5385" width="2.5703125" customWidth="1"/>
    <col min="5386" max="5386" width="18.7109375" customWidth="1"/>
    <col min="5387" max="5387" width="3" customWidth="1"/>
    <col min="5388" max="5388" width="18.7109375" customWidth="1"/>
    <col min="5389" max="5389" width="3.42578125" customWidth="1"/>
    <col min="5390" max="5390" width="18.7109375" customWidth="1"/>
    <col min="5392" max="5396" width="12.28515625" customWidth="1"/>
    <col min="5398" max="5399" width="12.7109375" bestFit="1" customWidth="1"/>
    <col min="5400" max="5400" width="14.140625" bestFit="1" customWidth="1"/>
    <col min="5401" max="5402" width="12.7109375" bestFit="1" customWidth="1"/>
    <col min="5633" max="5633" width="76" customWidth="1"/>
    <col min="5634" max="5634" width="4.85546875" customWidth="1"/>
    <col min="5635" max="5635" width="3" customWidth="1"/>
    <col min="5636" max="5636" width="19.85546875" customWidth="1"/>
    <col min="5637" max="5637" width="2.28515625" customWidth="1"/>
    <col min="5638" max="5638" width="18.42578125" customWidth="1"/>
    <col min="5639" max="5639" width="2.7109375" customWidth="1"/>
    <col min="5640" max="5640" width="18.7109375" customWidth="1"/>
    <col min="5641" max="5641" width="2.5703125" customWidth="1"/>
    <col min="5642" max="5642" width="18.7109375" customWidth="1"/>
    <col min="5643" max="5643" width="3" customWidth="1"/>
    <col min="5644" max="5644" width="18.7109375" customWidth="1"/>
    <col min="5645" max="5645" width="3.42578125" customWidth="1"/>
    <col min="5646" max="5646" width="18.7109375" customWidth="1"/>
    <col min="5648" max="5652" width="12.28515625" customWidth="1"/>
    <col min="5654" max="5655" width="12.7109375" bestFit="1" customWidth="1"/>
    <col min="5656" max="5656" width="14.140625" bestFit="1" customWidth="1"/>
    <col min="5657" max="5658" width="12.7109375" bestFit="1" customWidth="1"/>
    <col min="5889" max="5889" width="76" customWidth="1"/>
    <col min="5890" max="5890" width="4.85546875" customWidth="1"/>
    <col min="5891" max="5891" width="3" customWidth="1"/>
    <col min="5892" max="5892" width="19.85546875" customWidth="1"/>
    <col min="5893" max="5893" width="2.28515625" customWidth="1"/>
    <col min="5894" max="5894" width="18.42578125" customWidth="1"/>
    <col min="5895" max="5895" width="2.7109375" customWidth="1"/>
    <col min="5896" max="5896" width="18.7109375" customWidth="1"/>
    <col min="5897" max="5897" width="2.5703125" customWidth="1"/>
    <col min="5898" max="5898" width="18.7109375" customWidth="1"/>
    <col min="5899" max="5899" width="3" customWidth="1"/>
    <col min="5900" max="5900" width="18.7109375" customWidth="1"/>
    <col min="5901" max="5901" width="3.42578125" customWidth="1"/>
    <col min="5902" max="5902" width="18.7109375" customWidth="1"/>
    <col min="5904" max="5908" width="12.28515625" customWidth="1"/>
    <col min="5910" max="5911" width="12.7109375" bestFit="1" customWidth="1"/>
    <col min="5912" max="5912" width="14.140625" bestFit="1" customWidth="1"/>
    <col min="5913" max="5914" width="12.7109375" bestFit="1" customWidth="1"/>
    <col min="6145" max="6145" width="76" customWidth="1"/>
    <col min="6146" max="6146" width="4.85546875" customWidth="1"/>
    <col min="6147" max="6147" width="3" customWidth="1"/>
    <col min="6148" max="6148" width="19.85546875" customWidth="1"/>
    <col min="6149" max="6149" width="2.28515625" customWidth="1"/>
    <col min="6150" max="6150" width="18.42578125" customWidth="1"/>
    <col min="6151" max="6151" width="2.7109375" customWidth="1"/>
    <col min="6152" max="6152" width="18.7109375" customWidth="1"/>
    <col min="6153" max="6153" width="2.5703125" customWidth="1"/>
    <col min="6154" max="6154" width="18.7109375" customWidth="1"/>
    <col min="6155" max="6155" width="3" customWidth="1"/>
    <col min="6156" max="6156" width="18.7109375" customWidth="1"/>
    <col min="6157" max="6157" width="3.42578125" customWidth="1"/>
    <col min="6158" max="6158" width="18.7109375" customWidth="1"/>
    <col min="6160" max="6164" width="12.28515625" customWidth="1"/>
    <col min="6166" max="6167" width="12.7109375" bestFit="1" customWidth="1"/>
    <col min="6168" max="6168" width="14.140625" bestFit="1" customWidth="1"/>
    <col min="6169" max="6170" width="12.7109375" bestFit="1" customWidth="1"/>
    <col min="6401" max="6401" width="76" customWidth="1"/>
    <col min="6402" max="6402" width="4.85546875" customWidth="1"/>
    <col min="6403" max="6403" width="3" customWidth="1"/>
    <col min="6404" max="6404" width="19.85546875" customWidth="1"/>
    <col min="6405" max="6405" width="2.28515625" customWidth="1"/>
    <col min="6406" max="6406" width="18.42578125" customWidth="1"/>
    <col min="6407" max="6407" width="2.7109375" customWidth="1"/>
    <col min="6408" max="6408" width="18.7109375" customWidth="1"/>
    <col min="6409" max="6409" width="2.5703125" customWidth="1"/>
    <col min="6410" max="6410" width="18.7109375" customWidth="1"/>
    <col min="6411" max="6411" width="3" customWidth="1"/>
    <col min="6412" max="6412" width="18.7109375" customWidth="1"/>
    <col min="6413" max="6413" width="3.42578125" customWidth="1"/>
    <col min="6414" max="6414" width="18.7109375" customWidth="1"/>
    <col min="6416" max="6420" width="12.28515625" customWidth="1"/>
    <col min="6422" max="6423" width="12.7109375" bestFit="1" customWidth="1"/>
    <col min="6424" max="6424" width="14.140625" bestFit="1" customWidth="1"/>
    <col min="6425" max="6426" width="12.7109375" bestFit="1" customWidth="1"/>
    <col min="6657" max="6657" width="76" customWidth="1"/>
    <col min="6658" max="6658" width="4.85546875" customWidth="1"/>
    <col min="6659" max="6659" width="3" customWidth="1"/>
    <col min="6660" max="6660" width="19.85546875" customWidth="1"/>
    <col min="6661" max="6661" width="2.28515625" customWidth="1"/>
    <col min="6662" max="6662" width="18.42578125" customWidth="1"/>
    <col min="6663" max="6663" width="2.7109375" customWidth="1"/>
    <col min="6664" max="6664" width="18.7109375" customWidth="1"/>
    <col min="6665" max="6665" width="2.5703125" customWidth="1"/>
    <col min="6666" max="6666" width="18.7109375" customWidth="1"/>
    <col min="6667" max="6667" width="3" customWidth="1"/>
    <col min="6668" max="6668" width="18.7109375" customWidth="1"/>
    <col min="6669" max="6669" width="3.42578125" customWidth="1"/>
    <col min="6670" max="6670" width="18.7109375" customWidth="1"/>
    <col min="6672" max="6676" width="12.28515625" customWidth="1"/>
    <col min="6678" max="6679" width="12.7109375" bestFit="1" customWidth="1"/>
    <col min="6680" max="6680" width="14.140625" bestFit="1" customWidth="1"/>
    <col min="6681" max="6682" width="12.7109375" bestFit="1" customWidth="1"/>
    <col min="6913" max="6913" width="76" customWidth="1"/>
    <col min="6914" max="6914" width="4.85546875" customWidth="1"/>
    <col min="6915" max="6915" width="3" customWidth="1"/>
    <col min="6916" max="6916" width="19.85546875" customWidth="1"/>
    <col min="6917" max="6917" width="2.28515625" customWidth="1"/>
    <col min="6918" max="6918" width="18.42578125" customWidth="1"/>
    <col min="6919" max="6919" width="2.7109375" customWidth="1"/>
    <col min="6920" max="6920" width="18.7109375" customWidth="1"/>
    <col min="6921" max="6921" width="2.5703125" customWidth="1"/>
    <col min="6922" max="6922" width="18.7109375" customWidth="1"/>
    <col min="6923" max="6923" width="3" customWidth="1"/>
    <col min="6924" max="6924" width="18.7109375" customWidth="1"/>
    <col min="6925" max="6925" width="3.42578125" customWidth="1"/>
    <col min="6926" max="6926" width="18.7109375" customWidth="1"/>
    <col min="6928" max="6932" width="12.28515625" customWidth="1"/>
    <col min="6934" max="6935" width="12.7109375" bestFit="1" customWidth="1"/>
    <col min="6936" max="6936" width="14.140625" bestFit="1" customWidth="1"/>
    <col min="6937" max="6938" width="12.7109375" bestFit="1" customWidth="1"/>
    <col min="7169" max="7169" width="76" customWidth="1"/>
    <col min="7170" max="7170" width="4.85546875" customWidth="1"/>
    <col min="7171" max="7171" width="3" customWidth="1"/>
    <col min="7172" max="7172" width="19.85546875" customWidth="1"/>
    <col min="7173" max="7173" width="2.28515625" customWidth="1"/>
    <col min="7174" max="7174" width="18.42578125" customWidth="1"/>
    <col min="7175" max="7175" width="2.7109375" customWidth="1"/>
    <col min="7176" max="7176" width="18.7109375" customWidth="1"/>
    <col min="7177" max="7177" width="2.5703125" customWidth="1"/>
    <col min="7178" max="7178" width="18.7109375" customWidth="1"/>
    <col min="7179" max="7179" width="3" customWidth="1"/>
    <col min="7180" max="7180" width="18.7109375" customWidth="1"/>
    <col min="7181" max="7181" width="3.42578125" customWidth="1"/>
    <col min="7182" max="7182" width="18.7109375" customWidth="1"/>
    <col min="7184" max="7188" width="12.28515625" customWidth="1"/>
    <col min="7190" max="7191" width="12.7109375" bestFit="1" customWidth="1"/>
    <col min="7192" max="7192" width="14.140625" bestFit="1" customWidth="1"/>
    <col min="7193" max="7194" width="12.7109375" bestFit="1" customWidth="1"/>
    <col min="7425" max="7425" width="76" customWidth="1"/>
    <col min="7426" max="7426" width="4.85546875" customWidth="1"/>
    <col min="7427" max="7427" width="3" customWidth="1"/>
    <col min="7428" max="7428" width="19.85546875" customWidth="1"/>
    <col min="7429" max="7429" width="2.28515625" customWidth="1"/>
    <col min="7430" max="7430" width="18.42578125" customWidth="1"/>
    <col min="7431" max="7431" width="2.7109375" customWidth="1"/>
    <col min="7432" max="7432" width="18.7109375" customWidth="1"/>
    <col min="7433" max="7433" width="2.5703125" customWidth="1"/>
    <col min="7434" max="7434" width="18.7109375" customWidth="1"/>
    <col min="7435" max="7435" width="3" customWidth="1"/>
    <col min="7436" max="7436" width="18.7109375" customWidth="1"/>
    <col min="7437" max="7437" width="3.42578125" customWidth="1"/>
    <col min="7438" max="7438" width="18.7109375" customWidth="1"/>
    <col min="7440" max="7444" width="12.28515625" customWidth="1"/>
    <col min="7446" max="7447" width="12.7109375" bestFit="1" customWidth="1"/>
    <col min="7448" max="7448" width="14.140625" bestFit="1" customWidth="1"/>
    <col min="7449" max="7450" width="12.7109375" bestFit="1" customWidth="1"/>
    <col min="7681" max="7681" width="76" customWidth="1"/>
    <col min="7682" max="7682" width="4.85546875" customWidth="1"/>
    <col min="7683" max="7683" width="3" customWidth="1"/>
    <col min="7684" max="7684" width="19.85546875" customWidth="1"/>
    <col min="7685" max="7685" width="2.28515625" customWidth="1"/>
    <col min="7686" max="7686" width="18.42578125" customWidth="1"/>
    <col min="7687" max="7687" width="2.7109375" customWidth="1"/>
    <col min="7688" max="7688" width="18.7109375" customWidth="1"/>
    <col min="7689" max="7689" width="2.5703125" customWidth="1"/>
    <col min="7690" max="7690" width="18.7109375" customWidth="1"/>
    <col min="7691" max="7691" width="3" customWidth="1"/>
    <col min="7692" max="7692" width="18.7109375" customWidth="1"/>
    <col min="7693" max="7693" width="3.42578125" customWidth="1"/>
    <col min="7694" max="7694" width="18.7109375" customWidth="1"/>
    <col min="7696" max="7700" width="12.28515625" customWidth="1"/>
    <col min="7702" max="7703" width="12.7109375" bestFit="1" customWidth="1"/>
    <col min="7704" max="7704" width="14.140625" bestFit="1" customWidth="1"/>
    <col min="7705" max="7706" width="12.7109375" bestFit="1" customWidth="1"/>
    <col min="7937" max="7937" width="76" customWidth="1"/>
    <col min="7938" max="7938" width="4.85546875" customWidth="1"/>
    <col min="7939" max="7939" width="3" customWidth="1"/>
    <col min="7940" max="7940" width="19.85546875" customWidth="1"/>
    <col min="7941" max="7941" width="2.28515625" customWidth="1"/>
    <col min="7942" max="7942" width="18.42578125" customWidth="1"/>
    <col min="7943" max="7943" width="2.7109375" customWidth="1"/>
    <col min="7944" max="7944" width="18.7109375" customWidth="1"/>
    <col min="7945" max="7945" width="2.5703125" customWidth="1"/>
    <col min="7946" max="7946" width="18.7109375" customWidth="1"/>
    <col min="7947" max="7947" width="3" customWidth="1"/>
    <col min="7948" max="7948" width="18.7109375" customWidth="1"/>
    <col min="7949" max="7949" width="3.42578125" customWidth="1"/>
    <col min="7950" max="7950" width="18.7109375" customWidth="1"/>
    <col min="7952" max="7956" width="12.28515625" customWidth="1"/>
    <col min="7958" max="7959" width="12.7109375" bestFit="1" customWidth="1"/>
    <col min="7960" max="7960" width="14.140625" bestFit="1" customWidth="1"/>
    <col min="7961" max="7962" width="12.7109375" bestFit="1" customWidth="1"/>
    <col min="8193" max="8193" width="76" customWidth="1"/>
    <col min="8194" max="8194" width="4.85546875" customWidth="1"/>
    <col min="8195" max="8195" width="3" customWidth="1"/>
    <col min="8196" max="8196" width="19.85546875" customWidth="1"/>
    <col min="8197" max="8197" width="2.28515625" customWidth="1"/>
    <col min="8198" max="8198" width="18.42578125" customWidth="1"/>
    <col min="8199" max="8199" width="2.7109375" customWidth="1"/>
    <col min="8200" max="8200" width="18.7109375" customWidth="1"/>
    <col min="8201" max="8201" width="2.5703125" customWidth="1"/>
    <col min="8202" max="8202" width="18.7109375" customWidth="1"/>
    <col min="8203" max="8203" width="3" customWidth="1"/>
    <col min="8204" max="8204" width="18.7109375" customWidth="1"/>
    <col min="8205" max="8205" width="3.42578125" customWidth="1"/>
    <col min="8206" max="8206" width="18.7109375" customWidth="1"/>
    <col min="8208" max="8212" width="12.28515625" customWidth="1"/>
    <col min="8214" max="8215" width="12.7109375" bestFit="1" customWidth="1"/>
    <col min="8216" max="8216" width="14.140625" bestFit="1" customWidth="1"/>
    <col min="8217" max="8218" width="12.7109375" bestFit="1" customWidth="1"/>
    <col min="8449" max="8449" width="76" customWidth="1"/>
    <col min="8450" max="8450" width="4.85546875" customWidth="1"/>
    <col min="8451" max="8451" width="3" customWidth="1"/>
    <col min="8452" max="8452" width="19.85546875" customWidth="1"/>
    <col min="8453" max="8453" width="2.28515625" customWidth="1"/>
    <col min="8454" max="8454" width="18.42578125" customWidth="1"/>
    <col min="8455" max="8455" width="2.7109375" customWidth="1"/>
    <col min="8456" max="8456" width="18.7109375" customWidth="1"/>
    <col min="8457" max="8457" width="2.5703125" customWidth="1"/>
    <col min="8458" max="8458" width="18.7109375" customWidth="1"/>
    <col min="8459" max="8459" width="3" customWidth="1"/>
    <col min="8460" max="8460" width="18.7109375" customWidth="1"/>
    <col min="8461" max="8461" width="3.42578125" customWidth="1"/>
    <col min="8462" max="8462" width="18.7109375" customWidth="1"/>
    <col min="8464" max="8468" width="12.28515625" customWidth="1"/>
    <col min="8470" max="8471" width="12.7109375" bestFit="1" customWidth="1"/>
    <col min="8472" max="8472" width="14.140625" bestFit="1" customWidth="1"/>
    <col min="8473" max="8474" width="12.7109375" bestFit="1" customWidth="1"/>
    <col min="8705" max="8705" width="76" customWidth="1"/>
    <col min="8706" max="8706" width="4.85546875" customWidth="1"/>
    <col min="8707" max="8707" width="3" customWidth="1"/>
    <col min="8708" max="8708" width="19.85546875" customWidth="1"/>
    <col min="8709" max="8709" width="2.28515625" customWidth="1"/>
    <col min="8710" max="8710" width="18.42578125" customWidth="1"/>
    <col min="8711" max="8711" width="2.7109375" customWidth="1"/>
    <col min="8712" max="8712" width="18.7109375" customWidth="1"/>
    <col min="8713" max="8713" width="2.5703125" customWidth="1"/>
    <col min="8714" max="8714" width="18.7109375" customWidth="1"/>
    <col min="8715" max="8715" width="3" customWidth="1"/>
    <col min="8716" max="8716" width="18.7109375" customWidth="1"/>
    <col min="8717" max="8717" width="3.42578125" customWidth="1"/>
    <col min="8718" max="8718" width="18.7109375" customWidth="1"/>
    <col min="8720" max="8724" width="12.28515625" customWidth="1"/>
    <col min="8726" max="8727" width="12.7109375" bestFit="1" customWidth="1"/>
    <col min="8728" max="8728" width="14.140625" bestFit="1" customWidth="1"/>
    <col min="8729" max="8730" width="12.7109375" bestFit="1" customWidth="1"/>
    <col min="8961" max="8961" width="76" customWidth="1"/>
    <col min="8962" max="8962" width="4.85546875" customWidth="1"/>
    <col min="8963" max="8963" width="3" customWidth="1"/>
    <col min="8964" max="8964" width="19.85546875" customWidth="1"/>
    <col min="8965" max="8965" width="2.28515625" customWidth="1"/>
    <col min="8966" max="8966" width="18.42578125" customWidth="1"/>
    <col min="8967" max="8967" width="2.7109375" customWidth="1"/>
    <col min="8968" max="8968" width="18.7109375" customWidth="1"/>
    <col min="8969" max="8969" width="2.5703125" customWidth="1"/>
    <col min="8970" max="8970" width="18.7109375" customWidth="1"/>
    <col min="8971" max="8971" width="3" customWidth="1"/>
    <col min="8972" max="8972" width="18.7109375" customWidth="1"/>
    <col min="8973" max="8973" width="3.42578125" customWidth="1"/>
    <col min="8974" max="8974" width="18.7109375" customWidth="1"/>
    <col min="8976" max="8980" width="12.28515625" customWidth="1"/>
    <col min="8982" max="8983" width="12.7109375" bestFit="1" customWidth="1"/>
    <col min="8984" max="8984" width="14.140625" bestFit="1" customWidth="1"/>
    <col min="8985" max="8986" width="12.7109375" bestFit="1" customWidth="1"/>
    <col min="9217" max="9217" width="76" customWidth="1"/>
    <col min="9218" max="9218" width="4.85546875" customWidth="1"/>
    <col min="9219" max="9219" width="3" customWidth="1"/>
    <col min="9220" max="9220" width="19.85546875" customWidth="1"/>
    <col min="9221" max="9221" width="2.28515625" customWidth="1"/>
    <col min="9222" max="9222" width="18.42578125" customWidth="1"/>
    <col min="9223" max="9223" width="2.7109375" customWidth="1"/>
    <col min="9224" max="9224" width="18.7109375" customWidth="1"/>
    <col min="9225" max="9225" width="2.5703125" customWidth="1"/>
    <col min="9226" max="9226" width="18.7109375" customWidth="1"/>
    <col min="9227" max="9227" width="3" customWidth="1"/>
    <col min="9228" max="9228" width="18.7109375" customWidth="1"/>
    <col min="9229" max="9229" width="3.42578125" customWidth="1"/>
    <col min="9230" max="9230" width="18.7109375" customWidth="1"/>
    <col min="9232" max="9236" width="12.28515625" customWidth="1"/>
    <col min="9238" max="9239" width="12.7109375" bestFit="1" customWidth="1"/>
    <col min="9240" max="9240" width="14.140625" bestFit="1" customWidth="1"/>
    <col min="9241" max="9242" width="12.7109375" bestFit="1" customWidth="1"/>
    <col min="9473" max="9473" width="76" customWidth="1"/>
    <col min="9474" max="9474" width="4.85546875" customWidth="1"/>
    <col min="9475" max="9475" width="3" customWidth="1"/>
    <col min="9476" max="9476" width="19.85546875" customWidth="1"/>
    <col min="9477" max="9477" width="2.28515625" customWidth="1"/>
    <col min="9478" max="9478" width="18.42578125" customWidth="1"/>
    <col min="9479" max="9479" width="2.7109375" customWidth="1"/>
    <col min="9480" max="9480" width="18.7109375" customWidth="1"/>
    <col min="9481" max="9481" width="2.5703125" customWidth="1"/>
    <col min="9482" max="9482" width="18.7109375" customWidth="1"/>
    <col min="9483" max="9483" width="3" customWidth="1"/>
    <col min="9484" max="9484" width="18.7109375" customWidth="1"/>
    <col min="9485" max="9485" width="3.42578125" customWidth="1"/>
    <col min="9486" max="9486" width="18.7109375" customWidth="1"/>
    <col min="9488" max="9492" width="12.28515625" customWidth="1"/>
    <col min="9494" max="9495" width="12.7109375" bestFit="1" customWidth="1"/>
    <col min="9496" max="9496" width="14.140625" bestFit="1" customWidth="1"/>
    <col min="9497" max="9498" width="12.7109375" bestFit="1" customWidth="1"/>
    <col min="9729" max="9729" width="76" customWidth="1"/>
    <col min="9730" max="9730" width="4.85546875" customWidth="1"/>
    <col min="9731" max="9731" width="3" customWidth="1"/>
    <col min="9732" max="9732" width="19.85546875" customWidth="1"/>
    <col min="9733" max="9733" width="2.28515625" customWidth="1"/>
    <col min="9734" max="9734" width="18.42578125" customWidth="1"/>
    <col min="9735" max="9735" width="2.7109375" customWidth="1"/>
    <col min="9736" max="9736" width="18.7109375" customWidth="1"/>
    <col min="9737" max="9737" width="2.5703125" customWidth="1"/>
    <col min="9738" max="9738" width="18.7109375" customWidth="1"/>
    <col min="9739" max="9739" width="3" customWidth="1"/>
    <col min="9740" max="9740" width="18.7109375" customWidth="1"/>
    <col min="9741" max="9741" width="3.42578125" customWidth="1"/>
    <col min="9742" max="9742" width="18.7109375" customWidth="1"/>
    <col min="9744" max="9748" width="12.28515625" customWidth="1"/>
    <col min="9750" max="9751" width="12.7109375" bestFit="1" customWidth="1"/>
    <col min="9752" max="9752" width="14.140625" bestFit="1" customWidth="1"/>
    <col min="9753" max="9754" width="12.7109375" bestFit="1" customWidth="1"/>
    <col min="9985" max="9985" width="76" customWidth="1"/>
    <col min="9986" max="9986" width="4.85546875" customWidth="1"/>
    <col min="9987" max="9987" width="3" customWidth="1"/>
    <col min="9988" max="9988" width="19.85546875" customWidth="1"/>
    <col min="9989" max="9989" width="2.28515625" customWidth="1"/>
    <col min="9990" max="9990" width="18.42578125" customWidth="1"/>
    <col min="9991" max="9991" width="2.7109375" customWidth="1"/>
    <col min="9992" max="9992" width="18.7109375" customWidth="1"/>
    <col min="9993" max="9993" width="2.5703125" customWidth="1"/>
    <col min="9994" max="9994" width="18.7109375" customWidth="1"/>
    <col min="9995" max="9995" width="3" customWidth="1"/>
    <col min="9996" max="9996" width="18.7109375" customWidth="1"/>
    <col min="9997" max="9997" width="3.42578125" customWidth="1"/>
    <col min="9998" max="9998" width="18.7109375" customWidth="1"/>
    <col min="10000" max="10004" width="12.28515625" customWidth="1"/>
    <col min="10006" max="10007" width="12.7109375" bestFit="1" customWidth="1"/>
    <col min="10008" max="10008" width="14.140625" bestFit="1" customWidth="1"/>
    <col min="10009" max="10010" width="12.7109375" bestFit="1" customWidth="1"/>
    <col min="10241" max="10241" width="76" customWidth="1"/>
    <col min="10242" max="10242" width="4.85546875" customWidth="1"/>
    <col min="10243" max="10243" width="3" customWidth="1"/>
    <col min="10244" max="10244" width="19.85546875" customWidth="1"/>
    <col min="10245" max="10245" width="2.28515625" customWidth="1"/>
    <col min="10246" max="10246" width="18.42578125" customWidth="1"/>
    <col min="10247" max="10247" width="2.7109375" customWidth="1"/>
    <col min="10248" max="10248" width="18.7109375" customWidth="1"/>
    <col min="10249" max="10249" width="2.5703125" customWidth="1"/>
    <col min="10250" max="10250" width="18.7109375" customWidth="1"/>
    <col min="10251" max="10251" width="3" customWidth="1"/>
    <col min="10252" max="10252" width="18.7109375" customWidth="1"/>
    <col min="10253" max="10253" width="3.42578125" customWidth="1"/>
    <col min="10254" max="10254" width="18.7109375" customWidth="1"/>
    <col min="10256" max="10260" width="12.28515625" customWidth="1"/>
    <col min="10262" max="10263" width="12.7109375" bestFit="1" customWidth="1"/>
    <col min="10264" max="10264" width="14.140625" bestFit="1" customWidth="1"/>
    <col min="10265" max="10266" width="12.7109375" bestFit="1" customWidth="1"/>
    <col min="10497" max="10497" width="76" customWidth="1"/>
    <col min="10498" max="10498" width="4.85546875" customWidth="1"/>
    <col min="10499" max="10499" width="3" customWidth="1"/>
    <col min="10500" max="10500" width="19.85546875" customWidth="1"/>
    <col min="10501" max="10501" width="2.28515625" customWidth="1"/>
    <col min="10502" max="10502" width="18.42578125" customWidth="1"/>
    <col min="10503" max="10503" width="2.7109375" customWidth="1"/>
    <col min="10504" max="10504" width="18.7109375" customWidth="1"/>
    <col min="10505" max="10505" width="2.5703125" customWidth="1"/>
    <col min="10506" max="10506" width="18.7109375" customWidth="1"/>
    <col min="10507" max="10507" width="3" customWidth="1"/>
    <col min="10508" max="10508" width="18.7109375" customWidth="1"/>
    <col min="10509" max="10509" width="3.42578125" customWidth="1"/>
    <col min="10510" max="10510" width="18.7109375" customWidth="1"/>
    <col min="10512" max="10516" width="12.28515625" customWidth="1"/>
    <col min="10518" max="10519" width="12.7109375" bestFit="1" customWidth="1"/>
    <col min="10520" max="10520" width="14.140625" bestFit="1" customWidth="1"/>
    <col min="10521" max="10522" width="12.7109375" bestFit="1" customWidth="1"/>
    <col min="10753" max="10753" width="76" customWidth="1"/>
    <col min="10754" max="10754" width="4.85546875" customWidth="1"/>
    <col min="10755" max="10755" width="3" customWidth="1"/>
    <col min="10756" max="10756" width="19.85546875" customWidth="1"/>
    <col min="10757" max="10757" width="2.28515625" customWidth="1"/>
    <col min="10758" max="10758" width="18.42578125" customWidth="1"/>
    <col min="10759" max="10759" width="2.7109375" customWidth="1"/>
    <col min="10760" max="10760" width="18.7109375" customWidth="1"/>
    <col min="10761" max="10761" width="2.5703125" customWidth="1"/>
    <col min="10762" max="10762" width="18.7109375" customWidth="1"/>
    <col min="10763" max="10763" width="3" customWidth="1"/>
    <col min="10764" max="10764" width="18.7109375" customWidth="1"/>
    <col min="10765" max="10765" width="3.42578125" customWidth="1"/>
    <col min="10766" max="10766" width="18.7109375" customWidth="1"/>
    <col min="10768" max="10772" width="12.28515625" customWidth="1"/>
    <col min="10774" max="10775" width="12.7109375" bestFit="1" customWidth="1"/>
    <col min="10776" max="10776" width="14.140625" bestFit="1" customWidth="1"/>
    <col min="10777" max="10778" width="12.7109375" bestFit="1" customWidth="1"/>
    <col min="11009" max="11009" width="76" customWidth="1"/>
    <col min="11010" max="11010" width="4.85546875" customWidth="1"/>
    <col min="11011" max="11011" width="3" customWidth="1"/>
    <col min="11012" max="11012" width="19.85546875" customWidth="1"/>
    <col min="11013" max="11013" width="2.28515625" customWidth="1"/>
    <col min="11014" max="11014" width="18.42578125" customWidth="1"/>
    <col min="11015" max="11015" width="2.7109375" customWidth="1"/>
    <col min="11016" max="11016" width="18.7109375" customWidth="1"/>
    <col min="11017" max="11017" width="2.5703125" customWidth="1"/>
    <col min="11018" max="11018" width="18.7109375" customWidth="1"/>
    <col min="11019" max="11019" width="3" customWidth="1"/>
    <col min="11020" max="11020" width="18.7109375" customWidth="1"/>
    <col min="11021" max="11021" width="3.42578125" customWidth="1"/>
    <col min="11022" max="11022" width="18.7109375" customWidth="1"/>
    <col min="11024" max="11028" width="12.28515625" customWidth="1"/>
    <col min="11030" max="11031" width="12.7109375" bestFit="1" customWidth="1"/>
    <col min="11032" max="11032" width="14.140625" bestFit="1" customWidth="1"/>
    <col min="11033" max="11034" width="12.7109375" bestFit="1" customWidth="1"/>
    <col min="11265" max="11265" width="76" customWidth="1"/>
    <col min="11266" max="11266" width="4.85546875" customWidth="1"/>
    <col min="11267" max="11267" width="3" customWidth="1"/>
    <col min="11268" max="11268" width="19.85546875" customWidth="1"/>
    <col min="11269" max="11269" width="2.28515625" customWidth="1"/>
    <col min="11270" max="11270" width="18.42578125" customWidth="1"/>
    <col min="11271" max="11271" width="2.7109375" customWidth="1"/>
    <col min="11272" max="11272" width="18.7109375" customWidth="1"/>
    <col min="11273" max="11273" width="2.5703125" customWidth="1"/>
    <col min="11274" max="11274" width="18.7109375" customWidth="1"/>
    <col min="11275" max="11275" width="3" customWidth="1"/>
    <col min="11276" max="11276" width="18.7109375" customWidth="1"/>
    <col min="11277" max="11277" width="3.42578125" customWidth="1"/>
    <col min="11278" max="11278" width="18.7109375" customWidth="1"/>
    <col min="11280" max="11284" width="12.28515625" customWidth="1"/>
    <col min="11286" max="11287" width="12.7109375" bestFit="1" customWidth="1"/>
    <col min="11288" max="11288" width="14.140625" bestFit="1" customWidth="1"/>
    <col min="11289" max="11290" width="12.7109375" bestFit="1" customWidth="1"/>
    <col min="11521" max="11521" width="76" customWidth="1"/>
    <col min="11522" max="11522" width="4.85546875" customWidth="1"/>
    <col min="11523" max="11523" width="3" customWidth="1"/>
    <col min="11524" max="11524" width="19.85546875" customWidth="1"/>
    <col min="11525" max="11525" width="2.28515625" customWidth="1"/>
    <col min="11526" max="11526" width="18.42578125" customWidth="1"/>
    <col min="11527" max="11527" width="2.7109375" customWidth="1"/>
    <col min="11528" max="11528" width="18.7109375" customWidth="1"/>
    <col min="11529" max="11529" width="2.5703125" customWidth="1"/>
    <col min="11530" max="11530" width="18.7109375" customWidth="1"/>
    <col min="11531" max="11531" width="3" customWidth="1"/>
    <col min="11532" max="11532" width="18.7109375" customWidth="1"/>
    <col min="11533" max="11533" width="3.42578125" customWidth="1"/>
    <col min="11534" max="11534" width="18.7109375" customWidth="1"/>
    <col min="11536" max="11540" width="12.28515625" customWidth="1"/>
    <col min="11542" max="11543" width="12.7109375" bestFit="1" customWidth="1"/>
    <col min="11544" max="11544" width="14.140625" bestFit="1" customWidth="1"/>
    <col min="11545" max="11546" width="12.7109375" bestFit="1" customWidth="1"/>
    <col min="11777" max="11777" width="76" customWidth="1"/>
    <col min="11778" max="11778" width="4.85546875" customWidth="1"/>
    <col min="11779" max="11779" width="3" customWidth="1"/>
    <col min="11780" max="11780" width="19.85546875" customWidth="1"/>
    <col min="11781" max="11781" width="2.28515625" customWidth="1"/>
    <col min="11782" max="11782" width="18.42578125" customWidth="1"/>
    <col min="11783" max="11783" width="2.7109375" customWidth="1"/>
    <col min="11784" max="11784" width="18.7109375" customWidth="1"/>
    <col min="11785" max="11785" width="2.5703125" customWidth="1"/>
    <col min="11786" max="11786" width="18.7109375" customWidth="1"/>
    <col min="11787" max="11787" width="3" customWidth="1"/>
    <col min="11788" max="11788" width="18.7109375" customWidth="1"/>
    <col min="11789" max="11789" width="3.42578125" customWidth="1"/>
    <col min="11790" max="11790" width="18.7109375" customWidth="1"/>
    <col min="11792" max="11796" width="12.28515625" customWidth="1"/>
    <col min="11798" max="11799" width="12.7109375" bestFit="1" customWidth="1"/>
    <col min="11800" max="11800" width="14.140625" bestFit="1" customWidth="1"/>
    <col min="11801" max="11802" width="12.7109375" bestFit="1" customWidth="1"/>
    <col min="12033" max="12033" width="76" customWidth="1"/>
    <col min="12034" max="12034" width="4.85546875" customWidth="1"/>
    <col min="12035" max="12035" width="3" customWidth="1"/>
    <col min="12036" max="12036" width="19.85546875" customWidth="1"/>
    <col min="12037" max="12037" width="2.28515625" customWidth="1"/>
    <col min="12038" max="12038" width="18.42578125" customWidth="1"/>
    <col min="12039" max="12039" width="2.7109375" customWidth="1"/>
    <col min="12040" max="12040" width="18.7109375" customWidth="1"/>
    <col min="12041" max="12041" width="2.5703125" customWidth="1"/>
    <col min="12042" max="12042" width="18.7109375" customWidth="1"/>
    <col min="12043" max="12043" width="3" customWidth="1"/>
    <col min="12044" max="12044" width="18.7109375" customWidth="1"/>
    <col min="12045" max="12045" width="3.42578125" customWidth="1"/>
    <col min="12046" max="12046" width="18.7109375" customWidth="1"/>
    <col min="12048" max="12052" width="12.28515625" customWidth="1"/>
    <col min="12054" max="12055" width="12.7109375" bestFit="1" customWidth="1"/>
    <col min="12056" max="12056" width="14.140625" bestFit="1" customWidth="1"/>
    <col min="12057" max="12058" width="12.7109375" bestFit="1" customWidth="1"/>
    <col min="12289" max="12289" width="76" customWidth="1"/>
    <col min="12290" max="12290" width="4.85546875" customWidth="1"/>
    <col min="12291" max="12291" width="3" customWidth="1"/>
    <col min="12292" max="12292" width="19.85546875" customWidth="1"/>
    <col min="12293" max="12293" width="2.28515625" customWidth="1"/>
    <col min="12294" max="12294" width="18.42578125" customWidth="1"/>
    <col min="12295" max="12295" width="2.7109375" customWidth="1"/>
    <col min="12296" max="12296" width="18.7109375" customWidth="1"/>
    <col min="12297" max="12297" width="2.5703125" customWidth="1"/>
    <col min="12298" max="12298" width="18.7109375" customWidth="1"/>
    <col min="12299" max="12299" width="3" customWidth="1"/>
    <col min="12300" max="12300" width="18.7109375" customWidth="1"/>
    <col min="12301" max="12301" width="3.42578125" customWidth="1"/>
    <col min="12302" max="12302" width="18.7109375" customWidth="1"/>
    <col min="12304" max="12308" width="12.28515625" customWidth="1"/>
    <col min="12310" max="12311" width="12.7109375" bestFit="1" customWidth="1"/>
    <col min="12312" max="12312" width="14.140625" bestFit="1" customWidth="1"/>
    <col min="12313" max="12314" width="12.7109375" bestFit="1" customWidth="1"/>
    <col min="12545" max="12545" width="76" customWidth="1"/>
    <col min="12546" max="12546" width="4.85546875" customWidth="1"/>
    <col min="12547" max="12547" width="3" customWidth="1"/>
    <col min="12548" max="12548" width="19.85546875" customWidth="1"/>
    <col min="12549" max="12549" width="2.28515625" customWidth="1"/>
    <col min="12550" max="12550" width="18.42578125" customWidth="1"/>
    <col min="12551" max="12551" width="2.7109375" customWidth="1"/>
    <col min="12552" max="12552" width="18.7109375" customWidth="1"/>
    <col min="12553" max="12553" width="2.5703125" customWidth="1"/>
    <col min="12554" max="12554" width="18.7109375" customWidth="1"/>
    <col min="12555" max="12555" width="3" customWidth="1"/>
    <col min="12556" max="12556" width="18.7109375" customWidth="1"/>
    <col min="12557" max="12557" width="3.42578125" customWidth="1"/>
    <col min="12558" max="12558" width="18.7109375" customWidth="1"/>
    <col min="12560" max="12564" width="12.28515625" customWidth="1"/>
    <col min="12566" max="12567" width="12.7109375" bestFit="1" customWidth="1"/>
    <col min="12568" max="12568" width="14.140625" bestFit="1" customWidth="1"/>
    <col min="12569" max="12570" width="12.7109375" bestFit="1" customWidth="1"/>
    <col min="12801" max="12801" width="76" customWidth="1"/>
    <col min="12802" max="12802" width="4.85546875" customWidth="1"/>
    <col min="12803" max="12803" width="3" customWidth="1"/>
    <col min="12804" max="12804" width="19.85546875" customWidth="1"/>
    <col min="12805" max="12805" width="2.28515625" customWidth="1"/>
    <col min="12806" max="12806" width="18.42578125" customWidth="1"/>
    <col min="12807" max="12807" width="2.7109375" customWidth="1"/>
    <col min="12808" max="12808" width="18.7109375" customWidth="1"/>
    <col min="12809" max="12809" width="2.5703125" customWidth="1"/>
    <col min="12810" max="12810" width="18.7109375" customWidth="1"/>
    <col min="12811" max="12811" width="3" customWidth="1"/>
    <col min="12812" max="12812" width="18.7109375" customWidth="1"/>
    <col min="12813" max="12813" width="3.42578125" customWidth="1"/>
    <col min="12814" max="12814" width="18.7109375" customWidth="1"/>
    <col min="12816" max="12820" width="12.28515625" customWidth="1"/>
    <col min="12822" max="12823" width="12.7109375" bestFit="1" customWidth="1"/>
    <col min="12824" max="12824" width="14.140625" bestFit="1" customWidth="1"/>
    <col min="12825" max="12826" width="12.7109375" bestFit="1" customWidth="1"/>
    <col min="13057" max="13057" width="76" customWidth="1"/>
    <col min="13058" max="13058" width="4.85546875" customWidth="1"/>
    <col min="13059" max="13059" width="3" customWidth="1"/>
    <col min="13060" max="13060" width="19.85546875" customWidth="1"/>
    <col min="13061" max="13061" width="2.28515625" customWidth="1"/>
    <col min="13062" max="13062" width="18.42578125" customWidth="1"/>
    <col min="13063" max="13063" width="2.7109375" customWidth="1"/>
    <col min="13064" max="13064" width="18.7109375" customWidth="1"/>
    <col min="13065" max="13065" width="2.5703125" customWidth="1"/>
    <col min="13066" max="13066" width="18.7109375" customWidth="1"/>
    <col min="13067" max="13067" width="3" customWidth="1"/>
    <col min="13068" max="13068" width="18.7109375" customWidth="1"/>
    <col min="13069" max="13069" width="3.42578125" customWidth="1"/>
    <col min="13070" max="13070" width="18.7109375" customWidth="1"/>
    <col min="13072" max="13076" width="12.28515625" customWidth="1"/>
    <col min="13078" max="13079" width="12.7109375" bestFit="1" customWidth="1"/>
    <col min="13080" max="13080" width="14.140625" bestFit="1" customWidth="1"/>
    <col min="13081" max="13082" width="12.7109375" bestFit="1" customWidth="1"/>
    <col min="13313" max="13313" width="76" customWidth="1"/>
    <col min="13314" max="13314" width="4.85546875" customWidth="1"/>
    <col min="13315" max="13315" width="3" customWidth="1"/>
    <col min="13316" max="13316" width="19.85546875" customWidth="1"/>
    <col min="13317" max="13317" width="2.28515625" customWidth="1"/>
    <col min="13318" max="13318" width="18.42578125" customWidth="1"/>
    <col min="13319" max="13319" width="2.7109375" customWidth="1"/>
    <col min="13320" max="13320" width="18.7109375" customWidth="1"/>
    <col min="13321" max="13321" width="2.5703125" customWidth="1"/>
    <col min="13322" max="13322" width="18.7109375" customWidth="1"/>
    <col min="13323" max="13323" width="3" customWidth="1"/>
    <col min="13324" max="13324" width="18.7109375" customWidth="1"/>
    <col min="13325" max="13325" width="3.42578125" customWidth="1"/>
    <col min="13326" max="13326" width="18.7109375" customWidth="1"/>
    <col min="13328" max="13332" width="12.28515625" customWidth="1"/>
    <col min="13334" max="13335" width="12.7109375" bestFit="1" customWidth="1"/>
    <col min="13336" max="13336" width="14.140625" bestFit="1" customWidth="1"/>
    <col min="13337" max="13338" width="12.7109375" bestFit="1" customWidth="1"/>
    <col min="13569" max="13569" width="76" customWidth="1"/>
    <col min="13570" max="13570" width="4.85546875" customWidth="1"/>
    <col min="13571" max="13571" width="3" customWidth="1"/>
    <col min="13572" max="13572" width="19.85546875" customWidth="1"/>
    <col min="13573" max="13573" width="2.28515625" customWidth="1"/>
    <col min="13574" max="13574" width="18.42578125" customWidth="1"/>
    <col min="13575" max="13575" width="2.7109375" customWidth="1"/>
    <col min="13576" max="13576" width="18.7109375" customWidth="1"/>
    <col min="13577" max="13577" width="2.5703125" customWidth="1"/>
    <col min="13578" max="13578" width="18.7109375" customWidth="1"/>
    <col min="13579" max="13579" width="3" customWidth="1"/>
    <col min="13580" max="13580" width="18.7109375" customWidth="1"/>
    <col min="13581" max="13581" width="3.42578125" customWidth="1"/>
    <col min="13582" max="13582" width="18.7109375" customWidth="1"/>
    <col min="13584" max="13588" width="12.28515625" customWidth="1"/>
    <col min="13590" max="13591" width="12.7109375" bestFit="1" customWidth="1"/>
    <col min="13592" max="13592" width="14.140625" bestFit="1" customWidth="1"/>
    <col min="13593" max="13594" width="12.7109375" bestFit="1" customWidth="1"/>
    <col min="13825" max="13825" width="76" customWidth="1"/>
    <col min="13826" max="13826" width="4.85546875" customWidth="1"/>
    <col min="13827" max="13827" width="3" customWidth="1"/>
    <col min="13828" max="13828" width="19.85546875" customWidth="1"/>
    <col min="13829" max="13829" width="2.28515625" customWidth="1"/>
    <col min="13830" max="13830" width="18.42578125" customWidth="1"/>
    <col min="13831" max="13831" width="2.7109375" customWidth="1"/>
    <col min="13832" max="13832" width="18.7109375" customWidth="1"/>
    <col min="13833" max="13833" width="2.5703125" customWidth="1"/>
    <col min="13834" max="13834" width="18.7109375" customWidth="1"/>
    <col min="13835" max="13835" width="3" customWidth="1"/>
    <col min="13836" max="13836" width="18.7109375" customWidth="1"/>
    <col min="13837" max="13837" width="3.42578125" customWidth="1"/>
    <col min="13838" max="13838" width="18.7109375" customWidth="1"/>
    <col min="13840" max="13844" width="12.28515625" customWidth="1"/>
    <col min="13846" max="13847" width="12.7109375" bestFit="1" customWidth="1"/>
    <col min="13848" max="13848" width="14.140625" bestFit="1" customWidth="1"/>
    <col min="13849" max="13850" width="12.7109375" bestFit="1" customWidth="1"/>
    <col min="14081" max="14081" width="76" customWidth="1"/>
    <col min="14082" max="14082" width="4.85546875" customWidth="1"/>
    <col min="14083" max="14083" width="3" customWidth="1"/>
    <col min="14084" max="14084" width="19.85546875" customWidth="1"/>
    <col min="14085" max="14085" width="2.28515625" customWidth="1"/>
    <col min="14086" max="14086" width="18.42578125" customWidth="1"/>
    <col min="14087" max="14087" width="2.7109375" customWidth="1"/>
    <col min="14088" max="14088" width="18.7109375" customWidth="1"/>
    <col min="14089" max="14089" width="2.5703125" customWidth="1"/>
    <col min="14090" max="14090" width="18.7109375" customWidth="1"/>
    <col min="14091" max="14091" width="3" customWidth="1"/>
    <col min="14092" max="14092" width="18.7109375" customWidth="1"/>
    <col min="14093" max="14093" width="3.42578125" customWidth="1"/>
    <col min="14094" max="14094" width="18.7109375" customWidth="1"/>
    <col min="14096" max="14100" width="12.28515625" customWidth="1"/>
    <col min="14102" max="14103" width="12.7109375" bestFit="1" customWidth="1"/>
    <col min="14104" max="14104" width="14.140625" bestFit="1" customWidth="1"/>
    <col min="14105" max="14106" width="12.7109375" bestFit="1" customWidth="1"/>
    <col min="14337" max="14337" width="76" customWidth="1"/>
    <col min="14338" max="14338" width="4.85546875" customWidth="1"/>
    <col min="14339" max="14339" width="3" customWidth="1"/>
    <col min="14340" max="14340" width="19.85546875" customWidth="1"/>
    <col min="14341" max="14341" width="2.28515625" customWidth="1"/>
    <col min="14342" max="14342" width="18.42578125" customWidth="1"/>
    <col min="14343" max="14343" width="2.7109375" customWidth="1"/>
    <col min="14344" max="14344" width="18.7109375" customWidth="1"/>
    <col min="14345" max="14345" width="2.5703125" customWidth="1"/>
    <col min="14346" max="14346" width="18.7109375" customWidth="1"/>
    <col min="14347" max="14347" width="3" customWidth="1"/>
    <col min="14348" max="14348" width="18.7109375" customWidth="1"/>
    <col min="14349" max="14349" width="3.42578125" customWidth="1"/>
    <col min="14350" max="14350" width="18.7109375" customWidth="1"/>
    <col min="14352" max="14356" width="12.28515625" customWidth="1"/>
    <col min="14358" max="14359" width="12.7109375" bestFit="1" customWidth="1"/>
    <col min="14360" max="14360" width="14.140625" bestFit="1" customWidth="1"/>
    <col min="14361" max="14362" width="12.7109375" bestFit="1" customWidth="1"/>
    <col min="14593" max="14593" width="76" customWidth="1"/>
    <col min="14594" max="14594" width="4.85546875" customWidth="1"/>
    <col min="14595" max="14595" width="3" customWidth="1"/>
    <col min="14596" max="14596" width="19.85546875" customWidth="1"/>
    <col min="14597" max="14597" width="2.28515625" customWidth="1"/>
    <col min="14598" max="14598" width="18.42578125" customWidth="1"/>
    <col min="14599" max="14599" width="2.7109375" customWidth="1"/>
    <col min="14600" max="14600" width="18.7109375" customWidth="1"/>
    <col min="14601" max="14601" width="2.5703125" customWidth="1"/>
    <col min="14602" max="14602" width="18.7109375" customWidth="1"/>
    <col min="14603" max="14603" width="3" customWidth="1"/>
    <col min="14604" max="14604" width="18.7109375" customWidth="1"/>
    <col min="14605" max="14605" width="3.42578125" customWidth="1"/>
    <col min="14606" max="14606" width="18.7109375" customWidth="1"/>
    <col min="14608" max="14612" width="12.28515625" customWidth="1"/>
    <col min="14614" max="14615" width="12.7109375" bestFit="1" customWidth="1"/>
    <col min="14616" max="14616" width="14.140625" bestFit="1" customWidth="1"/>
    <col min="14617" max="14618" width="12.7109375" bestFit="1" customWidth="1"/>
    <col min="14849" max="14849" width="76" customWidth="1"/>
    <col min="14850" max="14850" width="4.85546875" customWidth="1"/>
    <col min="14851" max="14851" width="3" customWidth="1"/>
    <col min="14852" max="14852" width="19.85546875" customWidth="1"/>
    <col min="14853" max="14853" width="2.28515625" customWidth="1"/>
    <col min="14854" max="14854" width="18.42578125" customWidth="1"/>
    <col min="14855" max="14855" width="2.7109375" customWidth="1"/>
    <col min="14856" max="14856" width="18.7109375" customWidth="1"/>
    <col min="14857" max="14857" width="2.5703125" customWidth="1"/>
    <col min="14858" max="14858" width="18.7109375" customWidth="1"/>
    <col min="14859" max="14859" width="3" customWidth="1"/>
    <col min="14860" max="14860" width="18.7109375" customWidth="1"/>
    <col min="14861" max="14861" width="3.42578125" customWidth="1"/>
    <col min="14862" max="14862" width="18.7109375" customWidth="1"/>
    <col min="14864" max="14868" width="12.28515625" customWidth="1"/>
    <col min="14870" max="14871" width="12.7109375" bestFit="1" customWidth="1"/>
    <col min="14872" max="14872" width="14.140625" bestFit="1" customWidth="1"/>
    <col min="14873" max="14874" width="12.7109375" bestFit="1" customWidth="1"/>
    <col min="15105" max="15105" width="76" customWidth="1"/>
    <col min="15106" max="15106" width="4.85546875" customWidth="1"/>
    <col min="15107" max="15107" width="3" customWidth="1"/>
    <col min="15108" max="15108" width="19.85546875" customWidth="1"/>
    <col min="15109" max="15109" width="2.28515625" customWidth="1"/>
    <col min="15110" max="15110" width="18.42578125" customWidth="1"/>
    <col min="15111" max="15111" width="2.7109375" customWidth="1"/>
    <col min="15112" max="15112" width="18.7109375" customWidth="1"/>
    <col min="15113" max="15113" width="2.5703125" customWidth="1"/>
    <col min="15114" max="15114" width="18.7109375" customWidth="1"/>
    <col min="15115" max="15115" width="3" customWidth="1"/>
    <col min="15116" max="15116" width="18.7109375" customWidth="1"/>
    <col min="15117" max="15117" width="3.42578125" customWidth="1"/>
    <col min="15118" max="15118" width="18.7109375" customWidth="1"/>
    <col min="15120" max="15124" width="12.28515625" customWidth="1"/>
    <col min="15126" max="15127" width="12.7109375" bestFit="1" customWidth="1"/>
    <col min="15128" max="15128" width="14.140625" bestFit="1" customWidth="1"/>
    <col min="15129" max="15130" width="12.7109375" bestFit="1" customWidth="1"/>
    <col min="15361" max="15361" width="76" customWidth="1"/>
    <col min="15362" max="15362" width="4.85546875" customWidth="1"/>
    <col min="15363" max="15363" width="3" customWidth="1"/>
    <col min="15364" max="15364" width="19.85546875" customWidth="1"/>
    <col min="15365" max="15365" width="2.28515625" customWidth="1"/>
    <col min="15366" max="15366" width="18.42578125" customWidth="1"/>
    <col min="15367" max="15367" width="2.7109375" customWidth="1"/>
    <col min="15368" max="15368" width="18.7109375" customWidth="1"/>
    <col min="15369" max="15369" width="2.5703125" customWidth="1"/>
    <col min="15370" max="15370" width="18.7109375" customWidth="1"/>
    <col min="15371" max="15371" width="3" customWidth="1"/>
    <col min="15372" max="15372" width="18.7109375" customWidth="1"/>
    <col min="15373" max="15373" width="3.42578125" customWidth="1"/>
    <col min="15374" max="15374" width="18.7109375" customWidth="1"/>
    <col min="15376" max="15380" width="12.28515625" customWidth="1"/>
    <col min="15382" max="15383" width="12.7109375" bestFit="1" customWidth="1"/>
    <col min="15384" max="15384" width="14.140625" bestFit="1" customWidth="1"/>
    <col min="15385" max="15386" width="12.7109375" bestFit="1" customWidth="1"/>
    <col min="15617" max="15617" width="76" customWidth="1"/>
    <col min="15618" max="15618" width="4.85546875" customWidth="1"/>
    <col min="15619" max="15619" width="3" customWidth="1"/>
    <col min="15620" max="15620" width="19.85546875" customWidth="1"/>
    <col min="15621" max="15621" width="2.28515625" customWidth="1"/>
    <col min="15622" max="15622" width="18.42578125" customWidth="1"/>
    <col min="15623" max="15623" width="2.7109375" customWidth="1"/>
    <col min="15624" max="15624" width="18.7109375" customWidth="1"/>
    <col min="15625" max="15625" width="2.5703125" customWidth="1"/>
    <col min="15626" max="15626" width="18.7109375" customWidth="1"/>
    <col min="15627" max="15627" width="3" customWidth="1"/>
    <col min="15628" max="15628" width="18.7109375" customWidth="1"/>
    <col min="15629" max="15629" width="3.42578125" customWidth="1"/>
    <col min="15630" max="15630" width="18.7109375" customWidth="1"/>
    <col min="15632" max="15636" width="12.28515625" customWidth="1"/>
    <col min="15638" max="15639" width="12.7109375" bestFit="1" customWidth="1"/>
    <col min="15640" max="15640" width="14.140625" bestFit="1" customWidth="1"/>
    <col min="15641" max="15642" width="12.7109375" bestFit="1" customWidth="1"/>
    <col min="15873" max="15873" width="76" customWidth="1"/>
    <col min="15874" max="15874" width="4.85546875" customWidth="1"/>
    <col min="15875" max="15875" width="3" customWidth="1"/>
    <col min="15876" max="15876" width="19.85546875" customWidth="1"/>
    <col min="15877" max="15877" width="2.28515625" customWidth="1"/>
    <col min="15878" max="15878" width="18.42578125" customWidth="1"/>
    <col min="15879" max="15879" width="2.7109375" customWidth="1"/>
    <col min="15880" max="15880" width="18.7109375" customWidth="1"/>
    <col min="15881" max="15881" width="2.5703125" customWidth="1"/>
    <col min="15882" max="15882" width="18.7109375" customWidth="1"/>
    <col min="15883" max="15883" width="3" customWidth="1"/>
    <col min="15884" max="15884" width="18.7109375" customWidth="1"/>
    <col min="15885" max="15885" width="3.42578125" customWidth="1"/>
    <col min="15886" max="15886" width="18.7109375" customWidth="1"/>
    <col min="15888" max="15892" width="12.28515625" customWidth="1"/>
    <col min="15894" max="15895" width="12.7109375" bestFit="1" customWidth="1"/>
    <col min="15896" max="15896" width="14.140625" bestFit="1" customWidth="1"/>
    <col min="15897" max="15898" width="12.7109375" bestFit="1" customWidth="1"/>
    <col min="16129" max="16129" width="76" customWidth="1"/>
    <col min="16130" max="16130" width="4.85546875" customWidth="1"/>
    <col min="16131" max="16131" width="3" customWidth="1"/>
    <col min="16132" max="16132" width="19.85546875" customWidth="1"/>
    <col min="16133" max="16133" width="2.28515625" customWidth="1"/>
    <col min="16134" max="16134" width="18.42578125" customWidth="1"/>
    <col min="16135" max="16135" width="2.7109375" customWidth="1"/>
    <col min="16136" max="16136" width="18.7109375" customWidth="1"/>
    <col min="16137" max="16137" width="2.5703125" customWidth="1"/>
    <col min="16138" max="16138" width="18.7109375" customWidth="1"/>
    <col min="16139" max="16139" width="3" customWidth="1"/>
    <col min="16140" max="16140" width="18.7109375" customWidth="1"/>
    <col min="16141" max="16141" width="3.42578125" customWidth="1"/>
    <col min="16142" max="16142" width="18.7109375" customWidth="1"/>
    <col min="16144" max="16148" width="12.28515625" customWidth="1"/>
    <col min="16150" max="16151" width="12.7109375" bestFit="1" customWidth="1"/>
    <col min="16152" max="16152" width="14.140625" bestFit="1" customWidth="1"/>
    <col min="16153" max="16154" width="12.7109375" bestFit="1" customWidth="1"/>
  </cols>
  <sheetData>
    <row r="1" spans="1:20" ht="22.5" customHeight="1" thickBot="1" x14ac:dyDescent="0.3">
      <c r="A1" s="1" t="s">
        <v>198</v>
      </c>
      <c r="B1" s="2"/>
      <c r="C1" s="2"/>
      <c r="D1" s="3"/>
      <c r="E1" s="3"/>
      <c r="F1" s="3"/>
      <c r="G1" s="3"/>
      <c r="H1" s="3"/>
      <c r="I1" s="3"/>
      <c r="J1" s="3"/>
      <c r="K1" s="4"/>
      <c r="L1" s="5"/>
      <c r="M1" s="6"/>
    </row>
    <row r="2" spans="1:20" ht="23.25" customHeight="1" thickBot="1" x14ac:dyDescent="0.3">
      <c r="A2" s="9" t="s">
        <v>1</v>
      </c>
      <c r="B2" s="2"/>
      <c r="C2" s="2"/>
      <c r="D2" s="10"/>
      <c r="E2" s="10"/>
      <c r="F2" s="10"/>
      <c r="G2" s="10"/>
      <c r="H2" s="10"/>
      <c r="I2" s="10"/>
      <c r="J2" s="10"/>
      <c r="K2" s="11"/>
      <c r="L2" s="12"/>
      <c r="M2" s="13"/>
    </row>
    <row r="3" spans="1:20" ht="16.5" customHeight="1" x14ac:dyDescent="0.35">
      <c r="A3" s="14"/>
      <c r="B3" s="14"/>
      <c r="C3" s="14"/>
    </row>
    <row r="4" spans="1:20" ht="16.5" customHeight="1" x14ac:dyDescent="0.35">
      <c r="A4" s="14"/>
      <c r="B4" s="14"/>
      <c r="C4" s="14"/>
    </row>
    <row r="5" spans="1:20" ht="16.5" customHeight="1" x14ac:dyDescent="0.35">
      <c r="A5" s="14"/>
      <c r="B5" s="14"/>
      <c r="C5" s="14"/>
    </row>
    <row r="6" spans="1:20" ht="16.5" customHeight="1" thickBot="1" x14ac:dyDescent="0.4">
      <c r="A6" s="14"/>
      <c r="B6" s="14"/>
      <c r="C6" s="14"/>
    </row>
    <row r="7" spans="1:20" ht="30" customHeight="1" thickBot="1" x14ac:dyDescent="0.3">
      <c r="A7" s="16"/>
      <c r="B7" s="17"/>
      <c r="C7" s="17"/>
      <c r="D7" s="18" t="s">
        <v>2</v>
      </c>
    </row>
    <row r="8" spans="1:20" ht="27.75" customHeight="1" thickBot="1" x14ac:dyDescent="0.4">
      <c r="A8" s="19"/>
      <c r="B8" s="17"/>
      <c r="C8" s="17"/>
      <c r="D8" s="20"/>
      <c r="E8" s="14"/>
      <c r="F8" s="21" t="s">
        <v>3</v>
      </c>
      <c r="G8" s="22"/>
      <c r="H8" s="22"/>
      <c r="I8" s="22"/>
      <c r="J8" s="22"/>
      <c r="K8" s="22"/>
      <c r="L8" s="22"/>
      <c r="M8" s="22"/>
      <c r="N8" s="23"/>
      <c r="P8" s="24" t="s">
        <v>4</v>
      </c>
      <c r="Q8" s="25"/>
      <c r="R8" s="25"/>
      <c r="S8" s="25"/>
      <c r="T8" s="26"/>
    </row>
    <row r="9" spans="1:20" ht="23.25" thickBot="1" x14ac:dyDescent="0.35">
      <c r="A9" s="27" t="s">
        <v>5</v>
      </c>
      <c r="B9" s="19"/>
      <c r="C9" s="19"/>
      <c r="D9" s="28">
        <v>2015</v>
      </c>
      <c r="E9" s="17"/>
      <c r="F9" s="29">
        <v>2016</v>
      </c>
      <c r="G9" s="30"/>
      <c r="H9" s="29">
        <v>2017</v>
      </c>
      <c r="I9" s="30"/>
      <c r="J9" s="29">
        <v>2018</v>
      </c>
      <c r="K9" s="30"/>
      <c r="L9" s="29">
        <v>2019</v>
      </c>
      <c r="M9" s="31"/>
      <c r="N9" s="29">
        <v>2020</v>
      </c>
      <c r="P9" s="32">
        <v>2016</v>
      </c>
      <c r="Q9" s="32">
        <v>2017</v>
      </c>
      <c r="R9" s="32">
        <v>2018</v>
      </c>
      <c r="S9" s="32">
        <v>2019</v>
      </c>
      <c r="T9" s="32">
        <v>2020</v>
      </c>
    </row>
    <row r="10" spans="1:20" ht="18" x14ac:dyDescent="0.25">
      <c r="A10" s="33" t="s">
        <v>6</v>
      </c>
      <c r="B10" s="34"/>
      <c r="C10" s="34"/>
      <c r="D10" s="35">
        <v>0</v>
      </c>
      <c r="E10" s="36"/>
      <c r="F10" s="35">
        <v>0</v>
      </c>
      <c r="G10" s="37"/>
      <c r="H10" s="35">
        <v>0</v>
      </c>
      <c r="I10" s="37"/>
      <c r="J10" s="35">
        <v>0</v>
      </c>
      <c r="K10" s="38"/>
      <c r="L10" s="35">
        <v>0</v>
      </c>
      <c r="M10" s="38"/>
      <c r="N10" s="35">
        <v>0</v>
      </c>
      <c r="P10" s="39">
        <v>0</v>
      </c>
      <c r="Q10" s="39">
        <v>0</v>
      </c>
      <c r="R10" s="39">
        <v>0</v>
      </c>
      <c r="S10" s="39">
        <v>0</v>
      </c>
      <c r="T10" s="39">
        <v>0</v>
      </c>
    </row>
    <row r="11" spans="1:20" ht="15.75" x14ac:dyDescent="0.25">
      <c r="A11" s="33" t="s">
        <v>7</v>
      </c>
      <c r="B11" s="34"/>
      <c r="C11" s="34"/>
      <c r="D11" s="35">
        <v>0</v>
      </c>
      <c r="E11" s="40"/>
      <c r="F11" s="35">
        <v>0</v>
      </c>
      <c r="G11" s="41"/>
      <c r="H11" s="35">
        <v>0</v>
      </c>
      <c r="I11" s="41"/>
      <c r="J11" s="35">
        <v>0</v>
      </c>
      <c r="K11" s="42"/>
      <c r="L11" s="35">
        <v>0</v>
      </c>
      <c r="M11" s="43"/>
      <c r="N11" s="35">
        <v>0</v>
      </c>
      <c r="P11" s="44">
        <v>0</v>
      </c>
      <c r="Q11" s="44">
        <v>0</v>
      </c>
      <c r="R11" s="39">
        <v>0</v>
      </c>
      <c r="S11" s="39">
        <v>0</v>
      </c>
      <c r="T11" s="39">
        <v>0</v>
      </c>
    </row>
    <row r="12" spans="1:20" ht="31.5" x14ac:dyDescent="0.25">
      <c r="A12" s="45" t="s">
        <v>8</v>
      </c>
      <c r="B12" s="34"/>
      <c r="C12" s="34"/>
      <c r="D12" s="35">
        <v>0</v>
      </c>
      <c r="E12" s="40"/>
      <c r="F12" s="35">
        <v>0</v>
      </c>
      <c r="G12" s="41"/>
      <c r="H12" s="35">
        <v>0</v>
      </c>
      <c r="I12" s="41"/>
      <c r="J12" s="35">
        <v>0</v>
      </c>
      <c r="K12" s="42"/>
      <c r="L12" s="35">
        <v>0</v>
      </c>
      <c r="M12" s="43"/>
      <c r="N12" s="35">
        <v>0</v>
      </c>
      <c r="P12" s="44">
        <v>0</v>
      </c>
      <c r="Q12" s="44">
        <v>0</v>
      </c>
      <c r="R12" s="39">
        <v>0</v>
      </c>
      <c r="S12" s="39">
        <v>0</v>
      </c>
      <c r="T12" s="39">
        <v>0</v>
      </c>
    </row>
    <row r="13" spans="1:20" ht="15.75" x14ac:dyDescent="0.25">
      <c r="A13" s="33" t="s">
        <v>9</v>
      </c>
      <c r="B13" s="34"/>
      <c r="C13" s="34"/>
      <c r="D13" s="35">
        <v>0</v>
      </c>
      <c r="E13" s="40"/>
      <c r="F13" s="35">
        <v>973897.85200000007</v>
      </c>
      <c r="G13" s="41"/>
      <c r="H13" s="35">
        <v>1129932.7879999999</v>
      </c>
      <c r="I13" s="41"/>
      <c r="J13" s="35">
        <v>1282446.3960000002</v>
      </c>
      <c r="K13" s="42"/>
      <c r="L13" s="35">
        <v>1282446.3960000002</v>
      </c>
      <c r="M13" s="43"/>
      <c r="N13" s="35">
        <v>1282446.3960000002</v>
      </c>
      <c r="P13" s="44">
        <v>0.50935509065548179</v>
      </c>
      <c r="Q13" s="44">
        <v>0.64676247958010491</v>
      </c>
      <c r="R13" s="39">
        <v>0.68932300899045007</v>
      </c>
      <c r="S13" s="39">
        <v>0.68792875485706129</v>
      </c>
      <c r="T13" s="39">
        <v>0.68651241416661235</v>
      </c>
    </row>
    <row r="14" spans="1:20" ht="15.75" x14ac:dyDescent="0.25">
      <c r="A14" s="33" t="s">
        <v>10</v>
      </c>
      <c r="B14" s="34"/>
      <c r="C14" s="34"/>
      <c r="D14" s="35">
        <v>0</v>
      </c>
      <c r="E14" s="40"/>
      <c r="F14" s="35">
        <v>125000</v>
      </c>
      <c r="G14" s="41"/>
      <c r="H14" s="35">
        <v>0</v>
      </c>
      <c r="I14" s="41"/>
      <c r="J14" s="35">
        <v>0</v>
      </c>
      <c r="K14" s="42"/>
      <c r="L14" s="35">
        <v>0</v>
      </c>
      <c r="M14" s="43"/>
      <c r="N14" s="35">
        <v>0</v>
      </c>
      <c r="P14" s="44">
        <v>6.5375836080943758E-2</v>
      </c>
      <c r="Q14" s="44">
        <v>0</v>
      </c>
      <c r="R14" s="39">
        <v>0</v>
      </c>
      <c r="S14" s="39">
        <v>0</v>
      </c>
      <c r="T14" s="39">
        <v>0</v>
      </c>
    </row>
    <row r="15" spans="1:20" ht="15.75" x14ac:dyDescent="0.25">
      <c r="A15" s="33" t="s">
        <v>11</v>
      </c>
      <c r="B15" s="34"/>
      <c r="C15" s="34"/>
      <c r="D15" s="35">
        <v>0</v>
      </c>
      <c r="E15" s="40"/>
      <c r="F15" s="35">
        <v>125000</v>
      </c>
      <c r="G15" s="46"/>
      <c r="H15" s="35">
        <v>0</v>
      </c>
      <c r="I15" s="46"/>
      <c r="J15" s="35">
        <v>0</v>
      </c>
      <c r="K15" s="47"/>
      <c r="L15" s="35">
        <v>0</v>
      </c>
      <c r="M15" s="48"/>
      <c r="N15" s="35">
        <v>0</v>
      </c>
      <c r="P15" s="44">
        <v>6.5375836080943758E-2</v>
      </c>
      <c r="Q15" s="44">
        <v>0</v>
      </c>
      <c r="R15" s="39">
        <v>0</v>
      </c>
      <c r="S15" s="39">
        <v>0</v>
      </c>
      <c r="T15" s="39">
        <v>0</v>
      </c>
    </row>
    <row r="16" spans="1:20" ht="15.75" x14ac:dyDescent="0.25">
      <c r="A16" s="33" t="s">
        <v>12</v>
      </c>
      <c r="B16" s="34"/>
      <c r="C16" s="34"/>
      <c r="D16" s="35">
        <v>0</v>
      </c>
      <c r="E16" s="40"/>
      <c r="F16" s="35">
        <v>93750</v>
      </c>
      <c r="G16" s="41"/>
      <c r="H16" s="35">
        <v>108750</v>
      </c>
      <c r="I16" s="41"/>
      <c r="J16" s="35">
        <v>123750</v>
      </c>
      <c r="K16" s="42"/>
      <c r="L16" s="35">
        <v>123750</v>
      </c>
      <c r="M16" s="43"/>
      <c r="N16" s="35">
        <v>123750</v>
      </c>
      <c r="P16" s="44">
        <v>4.9031877060707815E-2</v>
      </c>
      <c r="Q16" s="44">
        <v>6.224743666287557E-2</v>
      </c>
      <c r="R16" s="39">
        <v>6.6516403826806167E-2</v>
      </c>
      <c r="S16" s="39">
        <v>6.6381864909978924E-2</v>
      </c>
      <c r="T16" s="39">
        <v>6.6245194745058397E-2</v>
      </c>
    </row>
    <row r="17" spans="1:31" ht="15.75" x14ac:dyDescent="0.25">
      <c r="A17" s="33" t="s">
        <v>13</v>
      </c>
      <c r="B17" s="34"/>
      <c r="C17" s="34"/>
      <c r="D17" s="35">
        <v>0</v>
      </c>
      <c r="E17" s="40"/>
      <c r="F17" s="35">
        <v>82160</v>
      </c>
      <c r="G17" s="41"/>
      <c r="H17" s="35">
        <v>94800</v>
      </c>
      <c r="I17" s="41"/>
      <c r="J17" s="35">
        <v>108230</v>
      </c>
      <c r="K17" s="42"/>
      <c r="L17" s="35">
        <v>108230</v>
      </c>
      <c r="M17" s="43"/>
      <c r="N17" s="35">
        <v>108230</v>
      </c>
      <c r="P17" s="44">
        <v>4.2970229539282707E-2</v>
      </c>
      <c r="Q17" s="44">
        <v>5.4262593063361876E-2</v>
      </c>
      <c r="R17" s="39">
        <v>5.8174306150910959E-2</v>
      </c>
      <c r="S17" s="39">
        <v>5.8056640316824393E-2</v>
      </c>
      <c r="T17" s="39">
        <v>5.7937110523294297E-2</v>
      </c>
    </row>
    <row r="18" spans="1:31" ht="15.75" x14ac:dyDescent="0.25">
      <c r="A18" s="33" t="s">
        <v>14</v>
      </c>
      <c r="B18" s="34"/>
      <c r="C18" s="34"/>
      <c r="D18" s="35">
        <v>0</v>
      </c>
      <c r="E18" s="40"/>
      <c r="F18" s="35">
        <v>40300</v>
      </c>
      <c r="G18" s="41"/>
      <c r="H18" s="35">
        <v>46800</v>
      </c>
      <c r="I18" s="41"/>
      <c r="J18" s="35">
        <v>53300</v>
      </c>
      <c r="K18" s="42"/>
      <c r="L18" s="35">
        <v>53300</v>
      </c>
      <c r="M18" s="43"/>
      <c r="N18" s="35">
        <v>53300</v>
      </c>
      <c r="P18" s="44">
        <v>2.1077169552496267E-2</v>
      </c>
      <c r="Q18" s="44">
        <v>2.6787862398368521E-2</v>
      </c>
      <c r="R18" s="39">
        <v>2.8649085446212273E-2</v>
      </c>
      <c r="S18" s="39">
        <v>2.8591138583449506E-2</v>
      </c>
      <c r="T18" s="39">
        <v>2.8532273777063532E-2</v>
      </c>
    </row>
    <row r="19" spans="1:31" ht="15.75" x14ac:dyDescent="0.25">
      <c r="A19" s="33" t="s">
        <v>15</v>
      </c>
      <c r="B19" s="34"/>
      <c r="C19" s="34"/>
      <c r="D19" s="35">
        <v>0</v>
      </c>
      <c r="E19" s="40"/>
      <c r="F19" s="35">
        <v>8000</v>
      </c>
      <c r="G19" s="41"/>
      <c r="H19" s="35">
        <v>9280</v>
      </c>
      <c r="I19" s="41"/>
      <c r="J19" s="35">
        <v>10560</v>
      </c>
      <c r="K19" s="42"/>
      <c r="L19" s="35">
        <v>10560</v>
      </c>
      <c r="M19" s="43"/>
      <c r="N19" s="35">
        <v>10560</v>
      </c>
      <c r="O19"/>
      <c r="P19" s="44">
        <v>4.1840535091804002E-3</v>
      </c>
      <c r="Q19" s="44">
        <v>5.3117812618987152E-3</v>
      </c>
      <c r="R19" s="39">
        <v>5.6760664598874593E-3</v>
      </c>
      <c r="S19" s="39">
        <v>5.664585805651534E-3</v>
      </c>
      <c r="T19" s="39">
        <v>5.6529232849116496E-3</v>
      </c>
      <c r="U19"/>
      <c r="V19"/>
      <c r="W19"/>
      <c r="X19"/>
      <c r="Y19"/>
      <c r="Z19"/>
      <c r="AA19"/>
      <c r="AB19"/>
      <c r="AC19"/>
      <c r="AD19"/>
      <c r="AE19"/>
    </row>
    <row r="20" spans="1:31" ht="15.75" x14ac:dyDescent="0.25">
      <c r="A20" s="33" t="s">
        <v>16</v>
      </c>
      <c r="B20" s="34"/>
      <c r="C20" s="34"/>
      <c r="D20" s="35">
        <v>0</v>
      </c>
      <c r="E20" s="40"/>
      <c r="F20" s="35">
        <v>0</v>
      </c>
      <c r="G20" s="41"/>
      <c r="H20" s="35">
        <v>0</v>
      </c>
      <c r="I20" s="41"/>
      <c r="J20" s="35">
        <v>0</v>
      </c>
      <c r="K20" s="42"/>
      <c r="L20" s="35">
        <v>0</v>
      </c>
      <c r="M20" s="43"/>
      <c r="N20" s="35">
        <v>0</v>
      </c>
      <c r="O20"/>
      <c r="P20" s="44">
        <v>0</v>
      </c>
      <c r="Q20" s="44">
        <v>0</v>
      </c>
      <c r="R20" s="39">
        <v>0</v>
      </c>
      <c r="S20" s="39">
        <v>0</v>
      </c>
      <c r="T20" s="39">
        <v>0</v>
      </c>
      <c r="U20"/>
      <c r="V20"/>
      <c r="W20"/>
      <c r="X20"/>
      <c r="Y20"/>
      <c r="Z20"/>
      <c r="AA20"/>
      <c r="AB20"/>
      <c r="AC20"/>
      <c r="AD20"/>
      <c r="AE20"/>
    </row>
    <row r="21" spans="1:31" ht="15.75" x14ac:dyDescent="0.25">
      <c r="A21" s="33" t="s">
        <v>17</v>
      </c>
      <c r="B21" s="34"/>
      <c r="C21" s="34"/>
      <c r="D21" s="35">
        <v>0</v>
      </c>
      <c r="E21" s="41"/>
      <c r="F21" s="35">
        <v>163288.58425717941</v>
      </c>
      <c r="G21" s="41"/>
      <c r="H21" s="35">
        <v>166512.10442539543</v>
      </c>
      <c r="I21" s="41"/>
      <c r="J21" s="35">
        <v>169804.73647806511</v>
      </c>
      <c r="K21" s="42"/>
      <c r="L21" s="35">
        <v>173200.83120762641</v>
      </c>
      <c r="M21" s="43"/>
      <c r="N21" s="35">
        <v>176664.84783177893</v>
      </c>
      <c r="O21"/>
      <c r="P21" s="44">
        <v>8.5401021746293868E-2</v>
      </c>
      <c r="Q21" s="44">
        <v>9.5309900448937238E-2</v>
      </c>
      <c r="R21" s="39">
        <v>9.1271114531550568E-2</v>
      </c>
      <c r="S21" s="39">
        <v>9.29082357941068E-2</v>
      </c>
      <c r="T21" s="39">
        <v>9.4571290902806485E-2</v>
      </c>
      <c r="U21"/>
      <c r="V21"/>
      <c r="W21"/>
      <c r="X21"/>
      <c r="Y21"/>
      <c r="Z21"/>
      <c r="AA21"/>
      <c r="AB21"/>
      <c r="AC21"/>
      <c r="AD21"/>
      <c r="AE21"/>
    </row>
    <row r="22" spans="1:31" ht="15.75" x14ac:dyDescent="0.25">
      <c r="A22" s="33" t="s">
        <v>18</v>
      </c>
      <c r="B22" s="34"/>
      <c r="C22" s="34"/>
      <c r="D22" s="35">
        <v>160000</v>
      </c>
      <c r="E22" s="41"/>
      <c r="F22" s="35">
        <v>0</v>
      </c>
      <c r="G22" s="41"/>
      <c r="H22" s="35">
        <v>0</v>
      </c>
      <c r="I22" s="41"/>
      <c r="J22" s="35">
        <v>0</v>
      </c>
      <c r="K22" s="42"/>
      <c r="L22" s="35">
        <v>0</v>
      </c>
      <c r="M22" s="43"/>
      <c r="N22" s="35">
        <v>0</v>
      </c>
      <c r="O22"/>
      <c r="P22" s="44">
        <v>0</v>
      </c>
      <c r="Q22" s="44">
        <v>0</v>
      </c>
      <c r="R22" s="39">
        <v>0</v>
      </c>
      <c r="S22" s="39">
        <v>0</v>
      </c>
      <c r="T22" s="39">
        <v>0</v>
      </c>
      <c r="U22"/>
      <c r="V22"/>
      <c r="W22"/>
      <c r="X22"/>
      <c r="Y22"/>
      <c r="Z22"/>
      <c r="AA22"/>
      <c r="AB22"/>
      <c r="AC22"/>
      <c r="AD22"/>
      <c r="AE22"/>
    </row>
    <row r="23" spans="1:31" ht="15.75" x14ac:dyDescent="0.25">
      <c r="A23" s="33" t="s">
        <v>19</v>
      </c>
      <c r="B23" s="34"/>
      <c r="C23" s="34"/>
      <c r="D23" s="35">
        <v>0</v>
      </c>
      <c r="E23" s="41"/>
      <c r="F23" s="35">
        <v>260000</v>
      </c>
      <c r="G23" s="41"/>
      <c r="H23" s="35">
        <v>85000</v>
      </c>
      <c r="I23" s="41"/>
      <c r="J23" s="35">
        <v>85000</v>
      </c>
      <c r="K23" s="42"/>
      <c r="L23" s="35">
        <v>85000</v>
      </c>
      <c r="M23" s="43"/>
      <c r="N23" s="35">
        <v>85000</v>
      </c>
      <c r="O23"/>
      <c r="P23" s="44">
        <v>0.135981739048363</v>
      </c>
      <c r="Q23" s="44">
        <v>4.8653168885925732E-2</v>
      </c>
      <c r="R23" s="39">
        <v>4.568803495174565E-2</v>
      </c>
      <c r="S23" s="39">
        <v>4.5595624382611784E-2</v>
      </c>
      <c r="T23" s="39">
        <v>4.5501749925898692E-2</v>
      </c>
      <c r="U23"/>
      <c r="V23"/>
      <c r="W23"/>
      <c r="X23"/>
      <c r="Y23"/>
      <c r="Z23"/>
      <c r="AA23"/>
      <c r="AB23"/>
      <c r="AC23"/>
      <c r="AD23"/>
      <c r="AE23"/>
    </row>
    <row r="24" spans="1:31" ht="15.75" x14ac:dyDescent="0.25">
      <c r="A24" s="33" t="s">
        <v>20</v>
      </c>
      <c r="B24" s="34"/>
      <c r="C24" s="34"/>
      <c r="D24" s="35">
        <v>0</v>
      </c>
      <c r="E24" s="41"/>
      <c r="F24" s="35">
        <v>3125</v>
      </c>
      <c r="G24" s="41"/>
      <c r="H24" s="35">
        <v>3625</v>
      </c>
      <c r="I24" s="41"/>
      <c r="J24" s="35">
        <v>4125</v>
      </c>
      <c r="K24" s="42"/>
      <c r="L24" s="35">
        <v>4125</v>
      </c>
      <c r="M24" s="43"/>
      <c r="N24" s="35">
        <v>4125</v>
      </c>
      <c r="O24"/>
      <c r="P24" s="44">
        <v>1.6343959020235937E-3</v>
      </c>
      <c r="Q24" s="44">
        <v>2.0749145554291855E-3</v>
      </c>
      <c r="R24" s="39">
        <v>2.217213460893539E-3</v>
      </c>
      <c r="S24" s="39">
        <v>2.2127288303326305E-3</v>
      </c>
      <c r="T24" s="39">
        <v>2.2081731581686131E-3</v>
      </c>
      <c r="U24"/>
      <c r="V24"/>
      <c r="W24"/>
      <c r="X24"/>
      <c r="Y24"/>
      <c r="Z24"/>
      <c r="AA24"/>
      <c r="AB24"/>
      <c r="AC24"/>
      <c r="AD24"/>
      <c r="AE24"/>
    </row>
    <row r="25" spans="1:31" ht="15.75" x14ac:dyDescent="0.25">
      <c r="A25" s="33" t="s">
        <v>21</v>
      </c>
      <c r="B25" s="34"/>
      <c r="C25" s="34"/>
      <c r="D25" s="35">
        <v>0</v>
      </c>
      <c r="E25" s="41"/>
      <c r="F25" s="35">
        <v>0</v>
      </c>
      <c r="G25" s="41"/>
      <c r="H25" s="35">
        <v>27360</v>
      </c>
      <c r="I25" s="41"/>
      <c r="J25" s="35">
        <v>23227.200000000001</v>
      </c>
      <c r="K25" s="42"/>
      <c r="L25" s="35">
        <v>23601.743999999999</v>
      </c>
      <c r="M25" s="43"/>
      <c r="N25" s="35">
        <v>23983.778879999998</v>
      </c>
      <c r="O25"/>
      <c r="P25" s="44">
        <v>0</v>
      </c>
      <c r="Q25" s="44">
        <v>1.5660596479046211E-2</v>
      </c>
      <c r="R25" s="39">
        <v>1.2484766181543372E-2</v>
      </c>
      <c r="S25" s="39">
        <v>1.2660426519983075E-2</v>
      </c>
      <c r="T25" s="39">
        <v>1.2838869516186006E-2</v>
      </c>
      <c r="U25"/>
      <c r="V25"/>
      <c r="W25"/>
      <c r="X25"/>
      <c r="Y25"/>
      <c r="Z25"/>
      <c r="AA25"/>
      <c r="AB25"/>
      <c r="AC25"/>
      <c r="AD25"/>
      <c r="AE25"/>
    </row>
    <row r="26" spans="1:31" ht="15.75" x14ac:dyDescent="0.25">
      <c r="A26" s="33" t="s">
        <v>22</v>
      </c>
      <c r="B26" s="34"/>
      <c r="C26" s="34"/>
      <c r="D26" s="35">
        <v>0</v>
      </c>
      <c r="E26" s="41"/>
      <c r="F26" s="35">
        <v>0</v>
      </c>
      <c r="G26" s="41"/>
      <c r="H26" s="35">
        <v>0</v>
      </c>
      <c r="I26" s="41"/>
      <c r="J26" s="35">
        <v>0</v>
      </c>
      <c r="K26" s="42"/>
      <c r="L26" s="35">
        <v>0</v>
      </c>
      <c r="M26" s="43"/>
      <c r="N26" s="35">
        <v>0</v>
      </c>
      <c r="O26"/>
      <c r="P26" s="44">
        <v>0</v>
      </c>
      <c r="Q26" s="44">
        <v>0</v>
      </c>
      <c r="R26" s="39">
        <v>0</v>
      </c>
      <c r="S26" s="39">
        <v>0</v>
      </c>
      <c r="T26" s="39">
        <v>0</v>
      </c>
      <c r="U26"/>
      <c r="V26"/>
      <c r="W26"/>
      <c r="X26"/>
      <c r="Y26"/>
      <c r="Z26"/>
      <c r="AA26"/>
      <c r="AB26"/>
      <c r="AC26"/>
      <c r="AD26"/>
      <c r="AE26"/>
    </row>
    <row r="27" spans="1:31" ht="15.75" x14ac:dyDescent="0.25">
      <c r="A27" s="33" t="s">
        <v>23</v>
      </c>
      <c r="B27" s="34"/>
      <c r="C27" s="34"/>
      <c r="D27" s="35">
        <v>0</v>
      </c>
      <c r="E27" s="41"/>
      <c r="F27" s="35">
        <v>0</v>
      </c>
      <c r="G27" s="41"/>
      <c r="H27" s="35">
        <v>0</v>
      </c>
      <c r="I27" s="41"/>
      <c r="J27" s="35">
        <v>0</v>
      </c>
      <c r="K27" s="42"/>
      <c r="L27" s="35">
        <v>0</v>
      </c>
      <c r="M27" s="43"/>
      <c r="N27" s="35">
        <v>0</v>
      </c>
      <c r="O27"/>
      <c r="P27" s="44">
        <v>0</v>
      </c>
      <c r="Q27" s="44">
        <v>0</v>
      </c>
      <c r="R27" s="39">
        <v>0</v>
      </c>
      <c r="S27" s="39">
        <v>0</v>
      </c>
      <c r="T27" s="39">
        <v>0</v>
      </c>
      <c r="U27"/>
      <c r="V27"/>
      <c r="W27"/>
      <c r="X27"/>
      <c r="Y27"/>
      <c r="Z27"/>
      <c r="AA27"/>
      <c r="AB27"/>
      <c r="AC27"/>
      <c r="AD27"/>
      <c r="AE27"/>
    </row>
    <row r="28" spans="1:31" ht="15.75" x14ac:dyDescent="0.25">
      <c r="A28" s="33" t="s">
        <v>24</v>
      </c>
      <c r="B28" s="34"/>
      <c r="C28" s="34"/>
      <c r="D28" s="35">
        <v>0</v>
      </c>
      <c r="E28" s="41"/>
      <c r="F28" s="35">
        <v>37500</v>
      </c>
      <c r="G28" s="41"/>
      <c r="H28" s="35">
        <v>75000</v>
      </c>
      <c r="I28" s="41"/>
      <c r="J28" s="35">
        <v>0</v>
      </c>
      <c r="K28" s="42"/>
      <c r="L28" s="35">
        <v>0</v>
      </c>
      <c r="M28" s="43"/>
      <c r="N28" s="35">
        <v>0</v>
      </c>
      <c r="O28"/>
      <c r="P28" s="44">
        <v>1.9612750824283126E-2</v>
      </c>
      <c r="Q28" s="44">
        <v>4.2929266664052119E-2</v>
      </c>
      <c r="R28" s="39">
        <v>0</v>
      </c>
      <c r="S28" s="39">
        <v>0</v>
      </c>
      <c r="T28" s="39">
        <v>0</v>
      </c>
      <c r="U28"/>
      <c r="V28"/>
      <c r="W28"/>
      <c r="X28"/>
      <c r="Y28"/>
      <c r="Z28"/>
      <c r="AA28"/>
      <c r="AB28"/>
      <c r="AC28"/>
      <c r="AD28"/>
      <c r="AE28"/>
    </row>
    <row r="29" spans="1:31" ht="15.75" x14ac:dyDescent="0.25">
      <c r="A29" s="33">
        <v>0</v>
      </c>
      <c r="B29" s="49"/>
      <c r="C29" s="49"/>
      <c r="D29" s="35">
        <v>0</v>
      </c>
      <c r="E29" s="41"/>
      <c r="F29" s="35">
        <v>0</v>
      </c>
      <c r="G29" s="41"/>
      <c r="H29" s="35">
        <v>0</v>
      </c>
      <c r="I29" s="41"/>
      <c r="J29" s="35">
        <v>0</v>
      </c>
      <c r="K29" s="42"/>
      <c r="L29" s="35">
        <v>0</v>
      </c>
      <c r="M29" s="43"/>
      <c r="N29" s="35">
        <v>0</v>
      </c>
      <c r="O29"/>
      <c r="P29" s="44">
        <v>0</v>
      </c>
      <c r="Q29" s="44">
        <v>0</v>
      </c>
      <c r="R29" s="39">
        <v>0</v>
      </c>
      <c r="S29" s="39">
        <v>0</v>
      </c>
      <c r="T29" s="39">
        <v>0</v>
      </c>
      <c r="U29"/>
      <c r="V29"/>
      <c r="W29"/>
      <c r="X29"/>
      <c r="Y29"/>
      <c r="Z29"/>
      <c r="AA29"/>
      <c r="AB29"/>
      <c r="AC29"/>
      <c r="AD29"/>
      <c r="AE29"/>
    </row>
    <row r="30" spans="1:31" ht="15.75" x14ac:dyDescent="0.25">
      <c r="A30" s="33">
        <v>0</v>
      </c>
      <c r="B30" s="49"/>
      <c r="C30" s="49"/>
      <c r="D30" s="35">
        <v>0</v>
      </c>
      <c r="E30" s="41"/>
      <c r="F30" s="35">
        <v>0</v>
      </c>
      <c r="G30" s="41"/>
      <c r="H30" s="35">
        <v>0</v>
      </c>
      <c r="I30" s="41"/>
      <c r="J30" s="35">
        <v>0</v>
      </c>
      <c r="K30" s="42"/>
      <c r="L30" s="35">
        <v>0</v>
      </c>
      <c r="M30" s="43"/>
      <c r="N30" s="35">
        <v>0</v>
      </c>
      <c r="O30"/>
      <c r="P30" s="44">
        <v>0</v>
      </c>
      <c r="Q30" s="44">
        <v>0</v>
      </c>
      <c r="R30" s="39">
        <v>0</v>
      </c>
      <c r="S30" s="39">
        <v>0</v>
      </c>
      <c r="T30" s="39">
        <v>0</v>
      </c>
      <c r="U30"/>
      <c r="V30"/>
      <c r="W30"/>
      <c r="X30"/>
      <c r="Y30"/>
      <c r="Z30"/>
      <c r="AA30"/>
      <c r="AB30"/>
      <c r="AC30"/>
      <c r="AD30"/>
      <c r="AE30"/>
    </row>
    <row r="31" spans="1:31" ht="15.75" x14ac:dyDescent="0.25">
      <c r="A31" s="33">
        <v>0</v>
      </c>
      <c r="B31" s="49"/>
      <c r="C31" s="49"/>
      <c r="D31" s="35">
        <v>0</v>
      </c>
      <c r="E31" s="41"/>
      <c r="F31" s="35">
        <v>0</v>
      </c>
      <c r="G31" s="41"/>
      <c r="H31" s="35">
        <v>0</v>
      </c>
      <c r="I31" s="41"/>
      <c r="J31" s="35">
        <v>0</v>
      </c>
      <c r="K31" s="42"/>
      <c r="L31" s="35">
        <v>0</v>
      </c>
      <c r="M31" s="43"/>
      <c r="N31" s="35">
        <v>0</v>
      </c>
      <c r="O31"/>
      <c r="P31" s="44">
        <v>0</v>
      </c>
      <c r="Q31" s="44">
        <v>0</v>
      </c>
      <c r="R31" s="39">
        <v>0</v>
      </c>
      <c r="S31" s="39">
        <v>0</v>
      </c>
      <c r="T31" s="39">
        <v>0</v>
      </c>
      <c r="U31"/>
      <c r="V31"/>
      <c r="W31"/>
      <c r="X31"/>
      <c r="Y31"/>
      <c r="Z31"/>
      <c r="AA31"/>
      <c r="AB31"/>
      <c r="AC31"/>
      <c r="AD31"/>
      <c r="AE31"/>
    </row>
    <row r="32" spans="1:31" ht="15.75" x14ac:dyDescent="0.25">
      <c r="A32" s="33">
        <v>0</v>
      </c>
      <c r="B32" s="49"/>
      <c r="C32" s="49"/>
      <c r="D32" s="35">
        <v>0</v>
      </c>
      <c r="E32" s="41"/>
      <c r="F32" s="35">
        <v>0</v>
      </c>
      <c r="G32" s="41"/>
      <c r="H32" s="35">
        <v>0</v>
      </c>
      <c r="I32" s="41"/>
      <c r="J32" s="35">
        <v>0</v>
      </c>
      <c r="K32" s="42"/>
      <c r="L32" s="35">
        <v>0</v>
      </c>
      <c r="M32" s="43"/>
      <c r="N32" s="35">
        <v>0</v>
      </c>
      <c r="O32"/>
      <c r="P32" s="44">
        <v>0</v>
      </c>
      <c r="Q32" s="44">
        <v>0</v>
      </c>
      <c r="R32" s="39">
        <v>0</v>
      </c>
      <c r="S32" s="39">
        <v>0</v>
      </c>
      <c r="T32" s="39">
        <v>0</v>
      </c>
      <c r="U32"/>
      <c r="V32"/>
      <c r="W32"/>
      <c r="X32"/>
      <c r="Y32"/>
      <c r="Z32"/>
      <c r="AA32"/>
      <c r="AB32"/>
      <c r="AC32"/>
      <c r="AD32"/>
      <c r="AE32"/>
    </row>
    <row r="33" spans="1:31" ht="15.75" x14ac:dyDescent="0.25">
      <c r="A33" s="33">
        <v>0</v>
      </c>
      <c r="B33" s="49"/>
      <c r="C33" s="49"/>
      <c r="D33" s="35">
        <v>0</v>
      </c>
      <c r="E33" s="41"/>
      <c r="F33" s="35">
        <v>0</v>
      </c>
      <c r="G33" s="41"/>
      <c r="H33" s="35">
        <v>0</v>
      </c>
      <c r="I33" s="41"/>
      <c r="J33" s="35">
        <v>0</v>
      </c>
      <c r="K33" s="50"/>
      <c r="L33" s="35">
        <v>0</v>
      </c>
      <c r="M33" s="43"/>
      <c r="N33" s="35">
        <v>0</v>
      </c>
      <c r="O33"/>
      <c r="P33" s="44">
        <v>0</v>
      </c>
      <c r="Q33" s="44">
        <v>0</v>
      </c>
      <c r="R33" s="39">
        <v>0</v>
      </c>
      <c r="S33" s="39">
        <v>0</v>
      </c>
      <c r="T33" s="39">
        <v>0</v>
      </c>
      <c r="U33"/>
      <c r="V33"/>
      <c r="W33"/>
      <c r="X33"/>
      <c r="Y33"/>
      <c r="Z33"/>
      <c r="AA33"/>
      <c r="AB33"/>
      <c r="AC33"/>
      <c r="AD33"/>
      <c r="AE33"/>
    </row>
    <row r="34" spans="1:31" ht="16.5" thickBot="1" x14ac:dyDescent="0.3">
      <c r="A34" s="51"/>
      <c r="B34" s="34"/>
      <c r="C34" s="34"/>
      <c r="D34" s="41"/>
      <c r="E34" s="41"/>
      <c r="F34" s="41"/>
      <c r="G34" s="41"/>
      <c r="H34" s="41"/>
      <c r="I34" s="41"/>
      <c r="J34" s="40"/>
      <c r="K34" s="42"/>
      <c r="L34" s="52"/>
      <c r="M34" s="43"/>
      <c r="N34" s="52"/>
      <c r="O34"/>
      <c r="P34" s="53"/>
      <c r="Q34" s="53"/>
      <c r="R34" s="53"/>
      <c r="S34" s="53"/>
      <c r="T34" s="53"/>
      <c r="U34"/>
      <c r="V34"/>
      <c r="W34"/>
      <c r="X34"/>
      <c r="Y34"/>
      <c r="Z34"/>
      <c r="AA34"/>
      <c r="AB34"/>
      <c r="AC34"/>
      <c r="AD34"/>
      <c r="AE34"/>
    </row>
    <row r="35" spans="1:31" ht="16.5" thickBot="1" x14ac:dyDescent="0.3">
      <c r="B35" s="54"/>
      <c r="C35" s="54"/>
      <c r="D35" s="55">
        <v>160000</v>
      </c>
      <c r="E35" s="56"/>
      <c r="F35" s="55">
        <v>1912021.4362571794</v>
      </c>
      <c r="G35" s="56"/>
      <c r="H35" s="55">
        <v>1747059.8924253953</v>
      </c>
      <c r="I35" s="56"/>
      <c r="J35" s="55">
        <v>1860443.3324780653</v>
      </c>
      <c r="K35" s="57"/>
      <c r="L35" s="55">
        <v>1864213.9712076266</v>
      </c>
      <c r="M35" s="58"/>
      <c r="N35" s="59">
        <v>1868060.022711779</v>
      </c>
      <c r="O35"/>
      <c r="P35" s="60">
        <v>1</v>
      </c>
      <c r="Q35" s="60">
        <v>1</v>
      </c>
      <c r="R35" s="60">
        <v>1</v>
      </c>
      <c r="S35" s="60">
        <v>0.99999999999999989</v>
      </c>
      <c r="T35" s="60">
        <v>1</v>
      </c>
      <c r="U35"/>
      <c r="V35"/>
      <c r="W35"/>
      <c r="X35"/>
      <c r="Y35"/>
      <c r="Z35"/>
      <c r="AA35"/>
      <c r="AB35"/>
      <c r="AC35"/>
      <c r="AD35"/>
      <c r="AE35"/>
    </row>
    <row r="36" spans="1:31" ht="15.75" x14ac:dyDescent="0.25">
      <c r="A36" s="61"/>
      <c r="B36" s="49"/>
      <c r="C36" s="49"/>
      <c r="D36" s="41"/>
      <c r="E36" s="41"/>
      <c r="F36" s="41"/>
      <c r="G36" s="41"/>
      <c r="H36" s="41"/>
      <c r="I36" s="41"/>
      <c r="J36" s="41"/>
      <c r="K36" s="62"/>
      <c r="L36" s="52"/>
      <c r="M36" s="43"/>
      <c r="N36" s="52"/>
      <c r="O36"/>
      <c r="P36" s="53"/>
      <c r="Q36" s="53"/>
      <c r="R36" s="53"/>
      <c r="S36" s="53"/>
      <c r="T36" s="53"/>
      <c r="U36"/>
      <c r="V36"/>
      <c r="W36"/>
      <c r="X36"/>
      <c r="Y36"/>
      <c r="Z36"/>
      <c r="AA36"/>
      <c r="AB36"/>
      <c r="AC36"/>
      <c r="AD36"/>
      <c r="AE36"/>
    </row>
    <row r="37" spans="1:31" ht="18" customHeight="1" thickBot="1" x14ac:dyDescent="0.3">
      <c r="A37" s="63" t="s">
        <v>25</v>
      </c>
      <c r="B37" s="49"/>
      <c r="C37" s="49"/>
      <c r="D37" s="41"/>
      <c r="E37" s="41"/>
      <c r="F37" s="41"/>
      <c r="G37" s="41"/>
      <c r="H37" s="41"/>
      <c r="I37" s="41"/>
      <c r="J37" s="41"/>
      <c r="K37" s="62"/>
      <c r="L37" s="52"/>
      <c r="M37" s="43"/>
      <c r="N37" s="52"/>
      <c r="O37"/>
      <c r="P37" s="53"/>
      <c r="Q37" s="53"/>
      <c r="R37" s="53"/>
      <c r="S37" s="53"/>
      <c r="T37" s="53"/>
      <c r="U37"/>
      <c r="V37"/>
      <c r="W37"/>
      <c r="X37"/>
      <c r="Y37"/>
      <c r="Z37"/>
      <c r="AA37"/>
      <c r="AB37"/>
      <c r="AC37"/>
      <c r="AD37"/>
      <c r="AE37"/>
    </row>
    <row r="38" spans="1:31" ht="18" customHeight="1" thickBot="1" x14ac:dyDescent="0.3">
      <c r="A38" s="51"/>
      <c r="B38" s="49"/>
      <c r="C38" s="49"/>
      <c r="D38" s="41"/>
      <c r="E38" s="41"/>
      <c r="F38" s="41"/>
      <c r="G38" s="41"/>
      <c r="H38" s="41"/>
      <c r="I38" s="41"/>
      <c r="J38" s="41"/>
      <c r="K38" s="62"/>
      <c r="L38" s="52"/>
      <c r="M38" s="43"/>
      <c r="N38" s="52"/>
      <c r="O38"/>
      <c r="P38" s="53"/>
      <c r="Q38" s="53"/>
      <c r="R38" s="53"/>
      <c r="S38" s="53"/>
      <c r="T38" s="53"/>
      <c r="U38"/>
      <c r="V38" s="24" t="s">
        <v>26</v>
      </c>
      <c r="W38" s="25"/>
      <c r="X38" s="25"/>
      <c r="Y38" s="25"/>
      <c r="Z38" s="26"/>
      <c r="AA38"/>
      <c r="AB38"/>
      <c r="AC38"/>
      <c r="AD38"/>
      <c r="AE38"/>
    </row>
    <row r="39" spans="1:31" ht="32.25" customHeight="1" thickBot="1" x14ac:dyDescent="0.3">
      <c r="A39" s="64" t="s">
        <v>27</v>
      </c>
      <c r="B39" s="34"/>
      <c r="C39" s="34"/>
      <c r="D39" s="65"/>
      <c r="E39" s="65"/>
      <c r="F39" s="65"/>
      <c r="G39" s="65"/>
      <c r="H39" s="65"/>
      <c r="I39" s="65"/>
      <c r="J39" s="65"/>
      <c r="K39" s="66"/>
      <c r="L39" s="65"/>
      <c r="M39" s="43"/>
      <c r="N39" s="65"/>
      <c r="O39"/>
      <c r="P39" s="24" t="s">
        <v>28</v>
      </c>
      <c r="Q39" s="25"/>
      <c r="R39" s="25"/>
      <c r="S39" s="25"/>
      <c r="T39" s="26"/>
      <c r="U39"/>
      <c r="V39" s="32">
        <v>2016</v>
      </c>
      <c r="W39" s="32">
        <v>2017</v>
      </c>
      <c r="X39" s="32">
        <v>2018</v>
      </c>
      <c r="Y39" s="32">
        <v>2019</v>
      </c>
      <c r="Z39" s="32">
        <v>2020</v>
      </c>
      <c r="AA39"/>
      <c r="AB39"/>
      <c r="AC39"/>
      <c r="AD39"/>
      <c r="AE39"/>
    </row>
    <row r="40" spans="1:31" ht="15.75" x14ac:dyDescent="0.25">
      <c r="A40" s="67" t="s">
        <v>29</v>
      </c>
      <c r="B40" s="68"/>
      <c r="C40" s="68"/>
      <c r="D40" s="35">
        <v>0</v>
      </c>
      <c r="E40" s="69"/>
      <c r="F40" s="35">
        <v>3125</v>
      </c>
      <c r="G40" s="69"/>
      <c r="H40" s="35">
        <v>3697.5</v>
      </c>
      <c r="I40" s="69"/>
      <c r="J40" s="35">
        <v>4291.6499999999996</v>
      </c>
      <c r="K40" s="70"/>
      <c r="L40" s="35">
        <v>4377.4829999999993</v>
      </c>
      <c r="M40" s="43"/>
      <c r="N40" s="35">
        <v>4465.0326599999999</v>
      </c>
      <c r="O40"/>
      <c r="P40" s="39">
        <v>1.9561768874815947E-3</v>
      </c>
      <c r="Q40" s="39">
        <v>2.5426277193318575E-3</v>
      </c>
      <c r="R40" s="39">
        <v>2.7065485104865029E-3</v>
      </c>
      <c r="S40" s="39">
        <v>2.6812397760694077E-3</v>
      </c>
      <c r="T40" s="39">
        <v>2.6808266316568257E-3</v>
      </c>
      <c r="U40"/>
      <c r="V40" s="71">
        <v>25</v>
      </c>
      <c r="W40" s="71">
        <v>25.5</v>
      </c>
      <c r="X40" s="71">
        <v>26.009999999999998</v>
      </c>
      <c r="Y40" s="71">
        <v>26.530199999999997</v>
      </c>
      <c r="Z40" s="71">
        <v>27.060803999999997</v>
      </c>
      <c r="AA40"/>
      <c r="AB40"/>
      <c r="AC40"/>
      <c r="AD40"/>
      <c r="AE40"/>
    </row>
    <row r="41" spans="1:31" ht="15.75" x14ac:dyDescent="0.25">
      <c r="A41" s="67" t="s">
        <v>30</v>
      </c>
      <c r="B41" s="72"/>
      <c r="C41" s="72"/>
      <c r="D41" s="35">
        <v>0</v>
      </c>
      <c r="E41" s="69"/>
      <c r="F41" s="35">
        <v>18750</v>
      </c>
      <c r="G41" s="69"/>
      <c r="H41" s="35">
        <v>22185</v>
      </c>
      <c r="I41" s="69"/>
      <c r="J41" s="35">
        <v>25749.9</v>
      </c>
      <c r="K41" s="70"/>
      <c r="L41" s="35">
        <v>26264.897999999997</v>
      </c>
      <c r="M41" s="43"/>
      <c r="N41" s="35">
        <v>26790.195960000001</v>
      </c>
      <c r="O41"/>
      <c r="P41" s="39">
        <v>1.1737061324889568E-2</v>
      </c>
      <c r="Q41" s="39">
        <v>1.5255766315991145E-2</v>
      </c>
      <c r="R41" s="39">
        <v>1.623929106291902E-2</v>
      </c>
      <c r="S41" s="39">
        <v>1.6087438656416448E-2</v>
      </c>
      <c r="T41" s="39">
        <v>1.6084959789940956E-2</v>
      </c>
      <c r="U41"/>
      <c r="V41" s="71">
        <v>150</v>
      </c>
      <c r="W41" s="71">
        <v>153</v>
      </c>
      <c r="X41" s="71">
        <v>156.06</v>
      </c>
      <c r="Y41" s="71">
        <v>159.18119999999999</v>
      </c>
      <c r="Z41" s="71">
        <v>162.364824</v>
      </c>
      <c r="AA41"/>
      <c r="AB41"/>
      <c r="AC41"/>
      <c r="AD41"/>
      <c r="AE41"/>
    </row>
    <row r="42" spans="1:31" ht="15.75" x14ac:dyDescent="0.25">
      <c r="A42" s="67" t="s">
        <v>31</v>
      </c>
      <c r="B42" s="72"/>
      <c r="C42" s="72"/>
      <c r="D42" s="35">
        <v>0</v>
      </c>
      <c r="E42" s="69"/>
      <c r="F42" s="35">
        <v>5000</v>
      </c>
      <c r="G42" s="69"/>
      <c r="H42" s="35">
        <v>5916</v>
      </c>
      <c r="I42" s="69"/>
      <c r="J42" s="35">
        <v>6866.64</v>
      </c>
      <c r="K42" s="70"/>
      <c r="L42" s="35">
        <v>7003.9727999999996</v>
      </c>
      <c r="M42" s="43"/>
      <c r="N42" s="35">
        <v>7144.0522559999999</v>
      </c>
      <c r="O42"/>
      <c r="P42" s="39">
        <v>3.1298830199705512E-3</v>
      </c>
      <c r="Q42" s="39">
        <v>4.0682043509309724E-3</v>
      </c>
      <c r="R42" s="39">
        <v>4.3304776167784054E-3</v>
      </c>
      <c r="S42" s="39">
        <v>4.289983641711053E-3</v>
      </c>
      <c r="T42" s="39">
        <v>4.2893226106509212E-3</v>
      </c>
      <c r="U42"/>
      <c r="V42" s="71">
        <v>40</v>
      </c>
      <c r="W42" s="71">
        <v>40.799999999999997</v>
      </c>
      <c r="X42" s="71">
        <v>41.616</v>
      </c>
      <c r="Y42" s="71">
        <v>42.448319999999995</v>
      </c>
      <c r="Z42" s="71">
        <v>43.297286399999997</v>
      </c>
      <c r="AA42"/>
      <c r="AB42"/>
      <c r="AC42"/>
      <c r="AD42"/>
      <c r="AE42"/>
    </row>
    <row r="43" spans="1:31" ht="15.75" x14ac:dyDescent="0.25">
      <c r="A43" s="67" t="s">
        <v>32</v>
      </c>
      <c r="B43" s="72"/>
      <c r="C43" s="72"/>
      <c r="D43" s="35">
        <v>4125</v>
      </c>
      <c r="E43" s="69"/>
      <c r="F43" s="35">
        <v>1500</v>
      </c>
      <c r="G43" s="69"/>
      <c r="H43" s="35">
        <v>1500</v>
      </c>
      <c r="I43" s="69"/>
      <c r="J43" s="35">
        <v>1000</v>
      </c>
      <c r="K43" s="70"/>
      <c r="L43" s="35">
        <v>1000</v>
      </c>
      <c r="M43" s="43"/>
      <c r="N43" s="35">
        <v>1000</v>
      </c>
      <c r="O43"/>
      <c r="P43" s="39">
        <v>9.3896490599116548E-4</v>
      </c>
      <c r="Q43" s="39">
        <v>1.0314919753881776E-3</v>
      </c>
      <c r="R43" s="39">
        <v>6.3065452925716297E-4</v>
      </c>
      <c r="S43" s="39">
        <v>6.1250718188269563E-4</v>
      </c>
      <c r="T43" s="39">
        <v>6.0040470827302434E-4</v>
      </c>
      <c r="U43"/>
      <c r="V43" s="71">
        <v>12</v>
      </c>
      <c r="W43" s="71">
        <v>10.344827586206897</v>
      </c>
      <c r="X43" s="71">
        <v>6.0606060606060606</v>
      </c>
      <c r="Y43" s="71">
        <v>6.0606060606060606</v>
      </c>
      <c r="Z43" s="71">
        <v>6.0606060606060606</v>
      </c>
      <c r="AA43"/>
      <c r="AB43"/>
      <c r="AC43"/>
      <c r="AD43"/>
      <c r="AE43"/>
    </row>
    <row r="44" spans="1:31" ht="15.75" x14ac:dyDescent="0.25">
      <c r="A44" s="67" t="s">
        <v>33</v>
      </c>
      <c r="B44" s="72"/>
      <c r="C44" s="72"/>
      <c r="D44" s="35">
        <v>0</v>
      </c>
      <c r="E44" s="69"/>
      <c r="F44" s="35">
        <v>12500</v>
      </c>
      <c r="G44" s="69"/>
      <c r="H44" s="35">
        <v>14790</v>
      </c>
      <c r="I44" s="69"/>
      <c r="J44" s="35">
        <v>17166.599999999999</v>
      </c>
      <c r="K44" s="70"/>
      <c r="L44" s="35">
        <v>17509.931999999997</v>
      </c>
      <c r="M44" s="43"/>
      <c r="N44" s="35">
        <v>17860.130639999999</v>
      </c>
      <c r="O44"/>
      <c r="P44" s="39">
        <v>7.8247075499263789E-3</v>
      </c>
      <c r="Q44" s="39">
        <v>1.017051087732743E-2</v>
      </c>
      <c r="R44" s="39">
        <v>1.0826194041946012E-2</v>
      </c>
      <c r="S44" s="39">
        <v>1.0724959104277631E-2</v>
      </c>
      <c r="T44" s="39">
        <v>1.0723306526627303E-2</v>
      </c>
      <c r="U44"/>
      <c r="V44" s="71">
        <v>100</v>
      </c>
      <c r="W44" s="71">
        <v>102</v>
      </c>
      <c r="X44" s="71">
        <v>104.03999999999999</v>
      </c>
      <c r="Y44" s="71">
        <v>106.12079999999999</v>
      </c>
      <c r="Z44" s="71">
        <v>108.24321599999999</v>
      </c>
      <c r="AA44"/>
      <c r="AB44"/>
      <c r="AC44"/>
      <c r="AD44"/>
      <c r="AE44"/>
    </row>
    <row r="45" spans="1:31" ht="15.75" x14ac:dyDescent="0.25">
      <c r="A45" s="67" t="s">
        <v>34</v>
      </c>
      <c r="B45" s="72"/>
      <c r="C45" s="72"/>
      <c r="D45" s="35">
        <v>0</v>
      </c>
      <c r="E45" s="69"/>
      <c r="F45" s="35">
        <v>83750</v>
      </c>
      <c r="G45" s="69"/>
      <c r="H45" s="35">
        <v>61100</v>
      </c>
      <c r="I45" s="69"/>
      <c r="J45" s="35">
        <v>64700</v>
      </c>
      <c r="K45" s="70"/>
      <c r="L45" s="35">
        <v>59700</v>
      </c>
      <c r="M45" s="43"/>
      <c r="N45" s="35">
        <v>59700</v>
      </c>
      <c r="O45"/>
      <c r="P45" s="39">
        <v>5.2425540584506734E-2</v>
      </c>
      <c r="Q45" s="39">
        <v>4.2016106464145102E-2</v>
      </c>
      <c r="R45" s="39">
        <v>4.0803348042938441E-2</v>
      </c>
      <c r="S45" s="39">
        <v>3.6566678758396927E-2</v>
      </c>
      <c r="T45" s="39">
        <v>3.5844161083899553E-2</v>
      </c>
      <c r="U45"/>
      <c r="V45" s="71">
        <v>670</v>
      </c>
      <c r="W45" s="71">
        <v>421.37931034482756</v>
      </c>
      <c r="X45" s="71">
        <v>392.12121212121212</v>
      </c>
      <c r="Y45" s="71">
        <v>361.81818181818181</v>
      </c>
      <c r="Z45" s="71">
        <v>361.81818181818181</v>
      </c>
      <c r="AA45"/>
      <c r="AB45"/>
      <c r="AC45"/>
      <c r="AD45"/>
      <c r="AE45"/>
    </row>
    <row r="46" spans="1:31" ht="15.75" x14ac:dyDescent="0.25">
      <c r="A46" s="67" t="s">
        <v>35</v>
      </c>
      <c r="B46" s="72"/>
      <c r="C46" s="72"/>
      <c r="D46" s="35">
        <v>10000</v>
      </c>
      <c r="E46" s="69"/>
      <c r="F46" s="35">
        <v>1600</v>
      </c>
      <c r="G46" s="69"/>
      <c r="H46" s="35">
        <v>1600</v>
      </c>
      <c r="I46" s="69"/>
      <c r="J46" s="35">
        <v>0</v>
      </c>
      <c r="K46" s="70"/>
      <c r="L46" s="35">
        <v>0</v>
      </c>
      <c r="M46" s="43"/>
      <c r="N46" s="35">
        <v>0</v>
      </c>
      <c r="O46"/>
      <c r="P46" s="39">
        <v>1.0015625663905765E-3</v>
      </c>
      <c r="Q46" s="39">
        <v>1.1002581070807228E-3</v>
      </c>
      <c r="R46" s="39">
        <v>0</v>
      </c>
      <c r="S46" s="39">
        <v>0</v>
      </c>
      <c r="T46" s="39">
        <v>0</v>
      </c>
      <c r="U46"/>
      <c r="V46" s="71">
        <v>12.8</v>
      </c>
      <c r="W46" s="71">
        <v>11.03448275862069</v>
      </c>
      <c r="X46" s="71">
        <v>0</v>
      </c>
      <c r="Y46" s="71">
        <v>0</v>
      </c>
      <c r="Z46" s="71">
        <v>0</v>
      </c>
      <c r="AA46"/>
      <c r="AB46"/>
      <c r="AC46"/>
      <c r="AD46"/>
      <c r="AE46"/>
    </row>
    <row r="47" spans="1:31" ht="15.75" x14ac:dyDescent="0.25">
      <c r="A47" s="67" t="s">
        <v>36</v>
      </c>
      <c r="B47" s="72"/>
      <c r="C47" s="72"/>
      <c r="D47" s="35">
        <v>0</v>
      </c>
      <c r="E47" s="69"/>
      <c r="F47" s="35">
        <v>0</v>
      </c>
      <c r="G47" s="69"/>
      <c r="H47" s="35">
        <v>0</v>
      </c>
      <c r="I47" s="69"/>
      <c r="J47" s="35">
        <v>0</v>
      </c>
      <c r="K47" s="70"/>
      <c r="L47" s="35">
        <v>0</v>
      </c>
      <c r="M47" s="43"/>
      <c r="N47" s="35">
        <v>0</v>
      </c>
      <c r="O47"/>
      <c r="P47" s="39">
        <v>0</v>
      </c>
      <c r="Q47" s="39">
        <v>0</v>
      </c>
      <c r="R47" s="39">
        <v>0</v>
      </c>
      <c r="S47" s="39">
        <v>0</v>
      </c>
      <c r="T47" s="39">
        <v>0</v>
      </c>
      <c r="U47"/>
      <c r="V47" s="71">
        <v>0</v>
      </c>
      <c r="W47" s="71">
        <v>0</v>
      </c>
      <c r="X47" s="71">
        <v>0</v>
      </c>
      <c r="Y47" s="71">
        <v>0</v>
      </c>
      <c r="Z47" s="71">
        <v>0</v>
      </c>
      <c r="AA47"/>
      <c r="AB47"/>
      <c r="AC47"/>
      <c r="AD47"/>
      <c r="AE47"/>
    </row>
    <row r="48" spans="1:31" ht="15.75" x14ac:dyDescent="0.25">
      <c r="A48" s="67" t="s">
        <v>37</v>
      </c>
      <c r="B48" s="72"/>
      <c r="C48" s="72"/>
      <c r="D48" s="35">
        <v>0</v>
      </c>
      <c r="E48" s="69"/>
      <c r="F48" s="35">
        <v>0</v>
      </c>
      <c r="G48" s="69"/>
      <c r="H48" s="35">
        <v>0</v>
      </c>
      <c r="I48" s="69"/>
      <c r="J48" s="35">
        <v>0</v>
      </c>
      <c r="K48" s="70"/>
      <c r="L48" s="35">
        <v>0</v>
      </c>
      <c r="M48" s="43"/>
      <c r="N48" s="35">
        <v>0</v>
      </c>
      <c r="O48"/>
      <c r="P48" s="39">
        <v>0</v>
      </c>
      <c r="Q48" s="39">
        <v>0</v>
      </c>
      <c r="R48" s="39">
        <v>0</v>
      </c>
      <c r="S48" s="39">
        <v>0</v>
      </c>
      <c r="T48" s="39">
        <v>0</v>
      </c>
      <c r="U48"/>
      <c r="V48" s="71">
        <v>0</v>
      </c>
      <c r="W48" s="71">
        <v>0</v>
      </c>
      <c r="X48" s="71">
        <v>0</v>
      </c>
      <c r="Y48" s="71">
        <v>0</v>
      </c>
      <c r="Z48" s="71">
        <v>0</v>
      </c>
      <c r="AA48"/>
      <c r="AB48"/>
      <c r="AC48"/>
      <c r="AD48"/>
      <c r="AE48"/>
    </row>
    <row r="49" spans="1:31" ht="15.75" x14ac:dyDescent="0.25">
      <c r="A49" s="67" t="s">
        <v>38</v>
      </c>
      <c r="B49" s="72"/>
      <c r="C49" s="72"/>
      <c r="D49" s="35">
        <v>0</v>
      </c>
      <c r="E49" s="69"/>
      <c r="F49" s="35">
        <v>6250</v>
      </c>
      <c r="G49" s="69"/>
      <c r="H49" s="35">
        <v>7395</v>
      </c>
      <c r="I49" s="69"/>
      <c r="J49" s="35">
        <v>8583.2999999999993</v>
      </c>
      <c r="K49" s="70"/>
      <c r="L49" s="35">
        <v>8754.9659999999985</v>
      </c>
      <c r="M49" s="43"/>
      <c r="N49" s="35">
        <v>8930.0653199999997</v>
      </c>
      <c r="O49"/>
      <c r="P49" s="39">
        <v>3.9123537749631895E-3</v>
      </c>
      <c r="Q49" s="39">
        <v>5.0852554386637151E-3</v>
      </c>
      <c r="R49" s="39">
        <v>5.4130970209730058E-3</v>
      </c>
      <c r="S49" s="39">
        <v>5.3624795521388154E-3</v>
      </c>
      <c r="T49" s="39">
        <v>5.3616532633136513E-3</v>
      </c>
      <c r="U49"/>
      <c r="V49" s="71">
        <v>50</v>
      </c>
      <c r="W49" s="71">
        <v>51</v>
      </c>
      <c r="X49" s="71">
        <v>52.019999999999996</v>
      </c>
      <c r="Y49" s="71">
        <v>53.060399999999994</v>
      </c>
      <c r="Z49" s="71">
        <v>54.121607999999995</v>
      </c>
      <c r="AA49"/>
      <c r="AB49"/>
      <c r="AC49"/>
      <c r="AD49"/>
      <c r="AE49"/>
    </row>
    <row r="50" spans="1:31" ht="15.75" x14ac:dyDescent="0.25">
      <c r="A50" s="67" t="s">
        <v>39</v>
      </c>
      <c r="B50" s="72"/>
      <c r="C50" s="72"/>
      <c r="D50" s="35">
        <v>0</v>
      </c>
      <c r="E50" s="69"/>
      <c r="F50" s="35">
        <v>0</v>
      </c>
      <c r="G50" s="69"/>
      <c r="H50" s="35">
        <v>0</v>
      </c>
      <c r="I50" s="69"/>
      <c r="J50" s="35">
        <v>0</v>
      </c>
      <c r="K50" s="70"/>
      <c r="L50" s="35">
        <v>0</v>
      </c>
      <c r="M50" s="43"/>
      <c r="N50" s="35">
        <v>0</v>
      </c>
      <c r="O50"/>
      <c r="P50" s="39">
        <v>0</v>
      </c>
      <c r="Q50" s="39">
        <v>0</v>
      </c>
      <c r="R50" s="39">
        <v>0</v>
      </c>
      <c r="S50" s="39">
        <v>0</v>
      </c>
      <c r="T50" s="39">
        <v>0</v>
      </c>
      <c r="U50"/>
      <c r="V50" s="71">
        <v>0</v>
      </c>
      <c r="W50" s="71">
        <v>0</v>
      </c>
      <c r="X50" s="71">
        <v>0</v>
      </c>
      <c r="Y50" s="71">
        <v>0</v>
      </c>
      <c r="Z50" s="71">
        <v>0</v>
      </c>
      <c r="AA50"/>
      <c r="AB50"/>
      <c r="AC50"/>
      <c r="AD50"/>
      <c r="AE50"/>
    </row>
    <row r="51" spans="1:31" ht="31.5" x14ac:dyDescent="0.25">
      <c r="A51" s="73" t="s">
        <v>40</v>
      </c>
      <c r="B51" s="72"/>
      <c r="C51" s="72"/>
      <c r="D51" s="35">
        <v>0</v>
      </c>
      <c r="E51" s="69"/>
      <c r="F51" s="35">
        <v>0</v>
      </c>
      <c r="G51" s="69"/>
      <c r="H51" s="35">
        <v>0</v>
      </c>
      <c r="I51" s="69"/>
      <c r="J51" s="35">
        <v>0</v>
      </c>
      <c r="K51" s="70"/>
      <c r="L51" s="35">
        <v>0</v>
      </c>
      <c r="M51" s="43"/>
      <c r="N51" s="35">
        <v>0</v>
      </c>
      <c r="O51"/>
      <c r="P51" s="39">
        <v>0</v>
      </c>
      <c r="Q51" s="39">
        <v>0</v>
      </c>
      <c r="R51" s="39">
        <v>0</v>
      </c>
      <c r="S51" s="39">
        <v>0</v>
      </c>
      <c r="T51" s="39">
        <v>0</v>
      </c>
      <c r="U51"/>
      <c r="V51" s="71">
        <v>0</v>
      </c>
      <c r="W51" s="71">
        <v>0</v>
      </c>
      <c r="X51" s="71">
        <v>0</v>
      </c>
      <c r="Y51" s="71">
        <v>0</v>
      </c>
      <c r="Z51" s="71">
        <v>0</v>
      </c>
      <c r="AA51"/>
      <c r="AB51"/>
      <c r="AC51"/>
      <c r="AD51"/>
      <c r="AE51"/>
    </row>
    <row r="52" spans="1:31" ht="15.75" x14ac:dyDescent="0.25">
      <c r="A52" s="67" t="s">
        <v>41</v>
      </c>
      <c r="B52" s="72"/>
      <c r="C52" s="72"/>
      <c r="D52" s="35">
        <v>0</v>
      </c>
      <c r="E52" s="69"/>
      <c r="F52" s="35">
        <v>0</v>
      </c>
      <c r="G52" s="69"/>
      <c r="H52" s="35">
        <v>0</v>
      </c>
      <c r="I52" s="69"/>
      <c r="J52" s="35">
        <v>0</v>
      </c>
      <c r="K52" s="70"/>
      <c r="L52" s="35">
        <v>0</v>
      </c>
      <c r="M52" s="43"/>
      <c r="N52" s="35">
        <v>0</v>
      </c>
      <c r="O52"/>
      <c r="P52" s="39">
        <v>0</v>
      </c>
      <c r="Q52" s="39">
        <v>0</v>
      </c>
      <c r="R52" s="39">
        <v>0</v>
      </c>
      <c r="S52" s="39">
        <v>0</v>
      </c>
      <c r="T52" s="39">
        <v>0</v>
      </c>
      <c r="U52"/>
      <c r="V52" s="71">
        <v>0</v>
      </c>
      <c r="W52" s="71">
        <v>0</v>
      </c>
      <c r="X52" s="71">
        <v>0</v>
      </c>
      <c r="Y52" s="71">
        <v>0</v>
      </c>
      <c r="Z52" s="71">
        <v>0</v>
      </c>
      <c r="AA52"/>
      <c r="AB52"/>
      <c r="AC52"/>
      <c r="AD52"/>
      <c r="AE52"/>
    </row>
    <row r="53" spans="1:31" ht="15.75" x14ac:dyDescent="0.25">
      <c r="A53" s="67" t="s">
        <v>42</v>
      </c>
      <c r="B53" s="72"/>
      <c r="C53" s="72"/>
      <c r="D53" s="35">
        <v>0</v>
      </c>
      <c r="E53" s="69"/>
      <c r="F53" s="35">
        <v>0</v>
      </c>
      <c r="G53" s="69"/>
      <c r="H53" s="35">
        <v>0</v>
      </c>
      <c r="I53" s="69"/>
      <c r="J53" s="35">
        <v>0</v>
      </c>
      <c r="K53" s="70"/>
      <c r="L53" s="35">
        <v>0</v>
      </c>
      <c r="M53" s="43"/>
      <c r="N53" s="35">
        <v>0</v>
      </c>
      <c r="O53"/>
      <c r="P53" s="39">
        <v>0</v>
      </c>
      <c r="Q53" s="39">
        <v>0</v>
      </c>
      <c r="R53" s="39">
        <v>0</v>
      </c>
      <c r="S53" s="39">
        <v>0</v>
      </c>
      <c r="T53" s="39">
        <v>0</v>
      </c>
      <c r="U53"/>
      <c r="V53" s="71">
        <v>0</v>
      </c>
      <c r="W53" s="71">
        <v>0</v>
      </c>
      <c r="X53" s="71">
        <v>0</v>
      </c>
      <c r="Y53" s="71">
        <v>0</v>
      </c>
      <c r="Z53" s="71">
        <v>0</v>
      </c>
      <c r="AA53"/>
      <c r="AB53"/>
      <c r="AC53"/>
      <c r="AD53"/>
      <c r="AE53"/>
    </row>
    <row r="54" spans="1:31" ht="15.75" x14ac:dyDescent="0.25">
      <c r="A54" s="67" t="s">
        <v>43</v>
      </c>
      <c r="B54" s="72"/>
      <c r="C54" s="72"/>
      <c r="D54" s="35">
        <v>0</v>
      </c>
      <c r="E54" s="69"/>
      <c r="F54" s="35">
        <v>75000</v>
      </c>
      <c r="G54" s="69"/>
      <c r="H54" s="35">
        <v>150000</v>
      </c>
      <c r="I54" s="69"/>
      <c r="J54" s="35">
        <v>207000</v>
      </c>
      <c r="K54" s="70"/>
      <c r="L54" s="35">
        <v>238000</v>
      </c>
      <c r="M54" s="43"/>
      <c r="N54" s="35">
        <v>249000</v>
      </c>
      <c r="O54"/>
      <c r="P54" s="39">
        <v>4.6948245299558274E-2</v>
      </c>
      <c r="Q54" s="39">
        <v>0.10314919753881775</v>
      </c>
      <c r="R54" s="39">
        <v>0.13054548755623271</v>
      </c>
      <c r="S54" s="39">
        <v>0.14577670928808156</v>
      </c>
      <c r="T54" s="39">
        <v>0.14950077235998308</v>
      </c>
      <c r="U54"/>
      <c r="V54" s="71">
        <v>600</v>
      </c>
      <c r="W54" s="71">
        <v>1034.4827586206898</v>
      </c>
      <c r="X54" s="71">
        <v>1254.5454545454545</v>
      </c>
      <c r="Y54" s="71">
        <v>1442.4242424242425</v>
      </c>
      <c r="Z54" s="71">
        <v>1509.090909090909</v>
      </c>
      <c r="AA54"/>
      <c r="AB54"/>
      <c r="AC54"/>
      <c r="AD54"/>
      <c r="AE54"/>
    </row>
    <row r="55" spans="1:31" ht="15.75" x14ac:dyDescent="0.25">
      <c r="A55" s="67">
        <v>0</v>
      </c>
      <c r="B55" s="72"/>
      <c r="C55" s="72"/>
      <c r="D55" s="35">
        <v>0</v>
      </c>
      <c r="E55" s="69"/>
      <c r="F55" s="35">
        <v>0</v>
      </c>
      <c r="G55" s="69"/>
      <c r="H55" s="35">
        <v>0</v>
      </c>
      <c r="I55" s="69"/>
      <c r="J55" s="35">
        <v>0</v>
      </c>
      <c r="K55" s="70"/>
      <c r="L55" s="35">
        <v>0</v>
      </c>
      <c r="M55" s="43"/>
      <c r="N55" s="35">
        <v>0</v>
      </c>
      <c r="O55"/>
      <c r="P55" s="39">
        <v>0</v>
      </c>
      <c r="Q55" s="39">
        <v>0</v>
      </c>
      <c r="R55" s="39">
        <v>0</v>
      </c>
      <c r="S55" s="39">
        <v>0</v>
      </c>
      <c r="T55" s="39">
        <v>0</v>
      </c>
      <c r="U55"/>
      <c r="V55" s="71">
        <v>0</v>
      </c>
      <c r="W55" s="71">
        <v>0</v>
      </c>
      <c r="X55" s="71">
        <v>0</v>
      </c>
      <c r="Y55" s="71">
        <v>0</v>
      </c>
      <c r="Z55" s="71">
        <v>0</v>
      </c>
      <c r="AA55"/>
      <c r="AB55"/>
      <c r="AC55"/>
      <c r="AD55"/>
      <c r="AE55"/>
    </row>
    <row r="56" spans="1:31" ht="15.75" x14ac:dyDescent="0.25">
      <c r="A56" s="67">
        <v>0</v>
      </c>
      <c r="B56" s="72"/>
      <c r="C56" s="72"/>
      <c r="D56" s="35">
        <v>0</v>
      </c>
      <c r="E56" s="69"/>
      <c r="F56" s="35">
        <v>0</v>
      </c>
      <c r="G56" s="69"/>
      <c r="H56" s="35">
        <v>0</v>
      </c>
      <c r="I56" s="69"/>
      <c r="J56" s="35">
        <v>0</v>
      </c>
      <c r="K56" s="70"/>
      <c r="L56" s="35">
        <v>0</v>
      </c>
      <c r="M56" s="43"/>
      <c r="N56" s="35">
        <v>0</v>
      </c>
      <c r="O56"/>
      <c r="P56" s="39">
        <v>0</v>
      </c>
      <c r="Q56" s="39">
        <v>0</v>
      </c>
      <c r="R56" s="39">
        <v>0</v>
      </c>
      <c r="S56" s="39">
        <v>0</v>
      </c>
      <c r="T56" s="39">
        <v>0</v>
      </c>
      <c r="U56"/>
      <c r="V56" s="71">
        <v>0</v>
      </c>
      <c r="W56" s="71">
        <v>0</v>
      </c>
      <c r="X56" s="71">
        <v>0</v>
      </c>
      <c r="Y56" s="71">
        <v>0</v>
      </c>
      <c r="Z56" s="71">
        <v>0</v>
      </c>
      <c r="AA56"/>
      <c r="AB56"/>
      <c r="AC56"/>
      <c r="AD56"/>
      <c r="AE56"/>
    </row>
    <row r="57" spans="1:31" ht="15.75" x14ac:dyDescent="0.25">
      <c r="A57" s="67">
        <v>0</v>
      </c>
      <c r="B57" s="72"/>
      <c r="C57" s="72"/>
      <c r="D57" s="35">
        <v>0</v>
      </c>
      <c r="E57" s="69"/>
      <c r="F57" s="35">
        <v>0</v>
      </c>
      <c r="G57" s="69"/>
      <c r="H57" s="35">
        <v>0</v>
      </c>
      <c r="I57" s="69"/>
      <c r="J57" s="35">
        <v>0</v>
      </c>
      <c r="K57" s="70"/>
      <c r="L57" s="35">
        <v>0</v>
      </c>
      <c r="M57" s="43"/>
      <c r="N57" s="35">
        <v>0</v>
      </c>
      <c r="O57"/>
      <c r="P57" s="39">
        <v>0</v>
      </c>
      <c r="Q57" s="39">
        <v>0</v>
      </c>
      <c r="R57" s="39">
        <v>0</v>
      </c>
      <c r="S57" s="39">
        <v>0</v>
      </c>
      <c r="T57" s="39">
        <v>0</v>
      </c>
      <c r="U57"/>
      <c r="V57" s="71">
        <v>0</v>
      </c>
      <c r="W57" s="71">
        <v>0</v>
      </c>
      <c r="X57" s="71">
        <v>0</v>
      </c>
      <c r="Y57" s="71">
        <v>0</v>
      </c>
      <c r="Z57" s="71">
        <v>0</v>
      </c>
      <c r="AA57"/>
      <c r="AB57"/>
      <c r="AC57"/>
      <c r="AD57"/>
      <c r="AE57"/>
    </row>
    <row r="58" spans="1:31" ht="15.75" x14ac:dyDescent="0.25">
      <c r="A58" s="67">
        <v>0</v>
      </c>
      <c r="B58" s="72"/>
      <c r="C58" s="72"/>
      <c r="D58" s="35">
        <v>0</v>
      </c>
      <c r="E58" s="69"/>
      <c r="F58" s="35">
        <v>0</v>
      </c>
      <c r="G58" s="69"/>
      <c r="H58" s="35">
        <v>0</v>
      </c>
      <c r="I58" s="69"/>
      <c r="J58" s="35">
        <v>0</v>
      </c>
      <c r="K58" s="70"/>
      <c r="L58" s="35">
        <v>0</v>
      </c>
      <c r="M58" s="43"/>
      <c r="N58" s="35">
        <v>0</v>
      </c>
      <c r="O58"/>
      <c r="P58" s="39">
        <v>0</v>
      </c>
      <c r="Q58" s="39">
        <v>0</v>
      </c>
      <c r="R58" s="39">
        <v>0</v>
      </c>
      <c r="S58" s="39">
        <v>0</v>
      </c>
      <c r="T58" s="39">
        <v>0</v>
      </c>
      <c r="U58"/>
      <c r="V58" s="71">
        <v>0</v>
      </c>
      <c r="W58" s="71">
        <v>0</v>
      </c>
      <c r="X58" s="71">
        <v>0</v>
      </c>
      <c r="Y58" s="71">
        <v>0</v>
      </c>
      <c r="Z58" s="71">
        <v>0</v>
      </c>
      <c r="AA58"/>
      <c r="AB58"/>
      <c r="AC58"/>
      <c r="AD58"/>
      <c r="AE58"/>
    </row>
    <row r="59" spans="1:31" ht="15.75" x14ac:dyDescent="0.25">
      <c r="A59" s="67">
        <v>0</v>
      </c>
      <c r="B59" s="72"/>
      <c r="C59" s="72"/>
      <c r="D59" s="35">
        <v>0</v>
      </c>
      <c r="E59" s="69"/>
      <c r="F59" s="35">
        <v>0</v>
      </c>
      <c r="G59" s="69"/>
      <c r="H59" s="35">
        <v>0</v>
      </c>
      <c r="I59" s="69"/>
      <c r="J59" s="35">
        <v>0</v>
      </c>
      <c r="K59" s="70"/>
      <c r="L59" s="35">
        <v>0</v>
      </c>
      <c r="M59" s="43"/>
      <c r="N59" s="35">
        <v>0</v>
      </c>
      <c r="O59"/>
      <c r="P59" s="39">
        <v>0</v>
      </c>
      <c r="Q59" s="39">
        <v>0</v>
      </c>
      <c r="R59" s="39">
        <v>0</v>
      </c>
      <c r="S59" s="39">
        <v>0</v>
      </c>
      <c r="T59" s="39">
        <v>0</v>
      </c>
      <c r="U59"/>
      <c r="V59" s="71">
        <v>0</v>
      </c>
      <c r="W59" s="71">
        <v>0</v>
      </c>
      <c r="X59" s="71">
        <v>0</v>
      </c>
      <c r="Y59" s="71">
        <v>0</v>
      </c>
      <c r="Z59" s="71">
        <v>0</v>
      </c>
      <c r="AA59"/>
      <c r="AB59"/>
      <c r="AC59"/>
      <c r="AD59"/>
      <c r="AE59"/>
    </row>
    <row r="60" spans="1:31" ht="15.75" x14ac:dyDescent="0.25">
      <c r="A60" s="67">
        <v>0</v>
      </c>
      <c r="B60" s="72"/>
      <c r="C60" s="72"/>
      <c r="D60" s="35">
        <v>0</v>
      </c>
      <c r="E60" s="69"/>
      <c r="F60" s="35">
        <v>0</v>
      </c>
      <c r="G60" s="69"/>
      <c r="H60" s="35">
        <v>0</v>
      </c>
      <c r="I60" s="69"/>
      <c r="J60" s="35">
        <v>0</v>
      </c>
      <c r="K60" s="70"/>
      <c r="L60" s="35">
        <v>0</v>
      </c>
      <c r="M60" s="43"/>
      <c r="N60" s="35">
        <v>0</v>
      </c>
      <c r="O60"/>
      <c r="P60" s="39">
        <v>0</v>
      </c>
      <c r="Q60" s="39">
        <v>0</v>
      </c>
      <c r="R60" s="39">
        <v>0</v>
      </c>
      <c r="S60" s="39">
        <v>0</v>
      </c>
      <c r="T60" s="39">
        <v>0</v>
      </c>
      <c r="U60"/>
      <c r="V60" s="71">
        <v>0</v>
      </c>
      <c r="W60" s="71">
        <v>0</v>
      </c>
      <c r="X60" s="71">
        <v>0</v>
      </c>
      <c r="Y60" s="71">
        <v>0</v>
      </c>
      <c r="Z60" s="71">
        <v>0</v>
      </c>
      <c r="AA60"/>
      <c r="AB60"/>
      <c r="AC60"/>
      <c r="AD60"/>
      <c r="AE60"/>
    </row>
    <row r="61" spans="1:31" ht="15.75" x14ac:dyDescent="0.25">
      <c r="A61" s="67">
        <v>0</v>
      </c>
      <c r="B61" s="72"/>
      <c r="C61" s="72"/>
      <c r="D61" s="35">
        <v>0</v>
      </c>
      <c r="E61" s="69"/>
      <c r="F61" s="35">
        <v>0</v>
      </c>
      <c r="G61" s="69"/>
      <c r="H61" s="35">
        <v>0</v>
      </c>
      <c r="I61" s="69"/>
      <c r="J61" s="35">
        <v>0</v>
      </c>
      <c r="K61" s="70"/>
      <c r="L61" s="35">
        <v>0</v>
      </c>
      <c r="M61" s="43"/>
      <c r="N61" s="35">
        <v>0</v>
      </c>
      <c r="O61"/>
      <c r="P61" s="39">
        <v>0</v>
      </c>
      <c r="Q61" s="39">
        <v>0</v>
      </c>
      <c r="R61" s="39">
        <v>0</v>
      </c>
      <c r="S61" s="39">
        <v>0</v>
      </c>
      <c r="T61" s="39">
        <v>0</v>
      </c>
      <c r="U61"/>
      <c r="V61" s="71">
        <v>0</v>
      </c>
      <c r="W61" s="71">
        <v>0</v>
      </c>
      <c r="X61" s="71">
        <v>0</v>
      </c>
      <c r="Y61" s="71">
        <v>0</v>
      </c>
      <c r="Z61" s="71">
        <v>0</v>
      </c>
      <c r="AA61"/>
      <c r="AB61"/>
      <c r="AC61"/>
      <c r="AD61"/>
      <c r="AE61"/>
    </row>
    <row r="62" spans="1:31" ht="15.75" x14ac:dyDescent="0.25">
      <c r="A62" s="67">
        <v>0</v>
      </c>
      <c r="B62" s="72"/>
      <c r="C62" s="72"/>
      <c r="D62" s="35">
        <v>0</v>
      </c>
      <c r="E62" s="69"/>
      <c r="F62" s="35">
        <v>0</v>
      </c>
      <c r="G62" s="69"/>
      <c r="H62" s="35">
        <v>0</v>
      </c>
      <c r="I62" s="69"/>
      <c r="J62" s="35">
        <v>0</v>
      </c>
      <c r="K62" s="70"/>
      <c r="L62" s="35">
        <v>0</v>
      </c>
      <c r="M62" s="43"/>
      <c r="N62" s="35">
        <v>0</v>
      </c>
      <c r="O62"/>
      <c r="P62" s="39">
        <v>0</v>
      </c>
      <c r="Q62" s="39">
        <v>0</v>
      </c>
      <c r="R62" s="39">
        <v>0</v>
      </c>
      <c r="S62" s="39">
        <v>0</v>
      </c>
      <c r="T62" s="39">
        <v>0</v>
      </c>
      <c r="U62"/>
      <c r="V62" s="71">
        <v>0</v>
      </c>
      <c r="W62" s="71">
        <v>0</v>
      </c>
      <c r="X62" s="71">
        <v>0</v>
      </c>
      <c r="Y62" s="71">
        <v>0</v>
      </c>
      <c r="Z62" s="71">
        <v>0</v>
      </c>
      <c r="AA62"/>
      <c r="AB62"/>
      <c r="AC62"/>
      <c r="AD62"/>
      <c r="AE62"/>
    </row>
    <row r="63" spans="1:31" ht="16.5" thickBot="1" x14ac:dyDescent="0.3">
      <c r="A63" s="74"/>
      <c r="B63" s="72"/>
      <c r="C63" s="72"/>
      <c r="D63" s="37"/>
      <c r="E63" s="37"/>
      <c r="F63" s="37"/>
      <c r="G63" s="37"/>
      <c r="H63" s="37"/>
      <c r="I63" s="37"/>
      <c r="J63" s="37"/>
      <c r="K63" s="38"/>
      <c r="L63" s="37"/>
      <c r="M63" s="38"/>
      <c r="N63" s="37"/>
      <c r="P63" s="53"/>
      <c r="Q63" s="53"/>
      <c r="R63" s="53"/>
      <c r="S63" s="53"/>
      <c r="T63" s="53"/>
      <c r="V63" s="37"/>
      <c r="W63" s="37"/>
      <c r="X63" s="37"/>
      <c r="Y63" s="37"/>
      <c r="Z63" s="37"/>
      <c r="AA63"/>
      <c r="AB63"/>
      <c r="AC63"/>
      <c r="AD63"/>
      <c r="AE63"/>
    </row>
    <row r="64" spans="1:31" ht="16.5" thickBot="1" x14ac:dyDescent="0.3">
      <c r="A64" s="75" t="s">
        <v>44</v>
      </c>
      <c r="B64" s="72"/>
      <c r="C64" s="72"/>
      <c r="D64" s="76">
        <v>14125</v>
      </c>
      <c r="E64" s="77"/>
      <c r="F64" s="76">
        <v>207475</v>
      </c>
      <c r="G64" s="77"/>
      <c r="H64" s="76">
        <v>268183.5</v>
      </c>
      <c r="I64" s="77"/>
      <c r="J64" s="76">
        <v>335358.09000000003</v>
      </c>
      <c r="K64" s="78"/>
      <c r="L64" s="76">
        <v>362611.25179999997</v>
      </c>
      <c r="M64" s="58"/>
      <c r="N64" s="76">
        <v>374889.47683599999</v>
      </c>
      <c r="O64"/>
      <c r="P64" s="60">
        <v>0.12987449591367803</v>
      </c>
      <c r="Q64" s="60">
        <v>0.18441941878767687</v>
      </c>
      <c r="R64" s="60">
        <v>0.21149509838153127</v>
      </c>
      <c r="S64" s="60">
        <v>0.22210199595897454</v>
      </c>
      <c r="T64" s="60">
        <v>0.22508540697434531</v>
      </c>
      <c r="U64"/>
      <c r="V64" s="79">
        <v>1659.8</v>
      </c>
      <c r="W64" s="79">
        <v>1849.5413793103448</v>
      </c>
      <c r="X64" s="79">
        <v>2032.4732727272726</v>
      </c>
      <c r="Y64" s="79">
        <v>2197.6439503030301</v>
      </c>
      <c r="Z64" s="79">
        <v>2272.057435369697</v>
      </c>
      <c r="AA64"/>
      <c r="AB64"/>
      <c r="AC64"/>
      <c r="AD64"/>
      <c r="AE64"/>
    </row>
    <row r="65" spans="1:31" ht="15.75" x14ac:dyDescent="0.25">
      <c r="A65" s="80"/>
      <c r="B65" s="68"/>
      <c r="C65" s="68"/>
      <c r="D65" s="37"/>
      <c r="E65" s="37"/>
      <c r="F65" s="37"/>
      <c r="G65" s="37"/>
      <c r="H65" s="37"/>
      <c r="I65" s="37"/>
      <c r="J65" s="37"/>
      <c r="K65" s="38"/>
      <c r="L65" s="37"/>
      <c r="M65" s="38"/>
      <c r="N65" s="37"/>
      <c r="P65" s="53"/>
      <c r="Q65" s="53"/>
      <c r="R65" s="53"/>
      <c r="S65" s="53"/>
      <c r="T65" s="53"/>
      <c r="V65" s="37"/>
      <c r="W65" s="37"/>
      <c r="X65" s="37"/>
      <c r="Y65" s="37"/>
      <c r="Z65" s="37"/>
      <c r="AA65"/>
      <c r="AB65"/>
      <c r="AC65"/>
      <c r="AD65"/>
      <c r="AE65"/>
    </row>
    <row r="66" spans="1:31" ht="15.75" x14ac:dyDescent="0.25">
      <c r="A66" s="80"/>
      <c r="B66" s="68"/>
      <c r="C66" s="68"/>
      <c r="D66" s="81"/>
      <c r="E66" s="82"/>
      <c r="F66" s="81"/>
      <c r="G66" s="82"/>
      <c r="H66" s="81"/>
      <c r="I66" s="82"/>
      <c r="J66" s="81"/>
      <c r="K66" s="78"/>
      <c r="L66" s="81"/>
      <c r="M66" s="58"/>
      <c r="N66" s="81"/>
      <c r="O66" s="15"/>
      <c r="P66" s="83"/>
      <c r="Q66" s="83"/>
      <c r="R66" s="83"/>
      <c r="S66" s="83"/>
      <c r="T66" s="83"/>
      <c r="U66" s="15"/>
      <c r="V66" s="84"/>
      <c r="W66" s="84"/>
      <c r="X66" s="84"/>
      <c r="Y66" s="84"/>
      <c r="Z66" s="84"/>
      <c r="AA66" s="15"/>
      <c r="AB66" s="15"/>
      <c r="AC66"/>
      <c r="AD66"/>
      <c r="AE66"/>
    </row>
    <row r="67" spans="1:31" ht="16.5" thickBot="1" x14ac:dyDescent="0.3">
      <c r="A67" s="80"/>
      <c r="B67" s="85"/>
      <c r="C67" s="85"/>
      <c r="D67" s="70"/>
      <c r="E67" s="86"/>
      <c r="F67" s="70"/>
      <c r="G67" s="86"/>
      <c r="H67" s="70"/>
      <c r="I67" s="86"/>
      <c r="J67" s="70"/>
      <c r="K67" s="70"/>
      <c r="L67" s="87"/>
      <c r="M67" s="43"/>
      <c r="N67" s="87"/>
      <c r="O67" s="15"/>
      <c r="P67" s="88"/>
      <c r="Q67" s="88"/>
      <c r="R67" s="88"/>
      <c r="S67" s="88"/>
      <c r="T67" s="88"/>
      <c r="U67" s="15"/>
      <c r="V67" s="38"/>
      <c r="W67" s="38"/>
      <c r="X67" s="38"/>
      <c r="Y67" s="38"/>
      <c r="Z67" s="38"/>
      <c r="AA67" s="15"/>
      <c r="AB67" s="15"/>
      <c r="AC67"/>
      <c r="AD67"/>
      <c r="AE67"/>
    </row>
    <row r="68" spans="1:31" ht="18.75" thickBot="1" x14ac:dyDescent="0.3">
      <c r="A68" s="64" t="s">
        <v>45</v>
      </c>
      <c r="B68" s="85"/>
      <c r="C68" s="85"/>
      <c r="D68" s="89"/>
      <c r="E68" s="69"/>
      <c r="F68" s="89"/>
      <c r="G68" s="69"/>
      <c r="H68" s="89"/>
      <c r="I68" s="69"/>
      <c r="J68" s="89"/>
      <c r="K68" s="70"/>
      <c r="L68" s="52"/>
      <c r="M68" s="43"/>
      <c r="N68" s="52"/>
      <c r="O68"/>
      <c r="P68" s="53"/>
      <c r="Q68" s="53"/>
      <c r="R68" s="53"/>
      <c r="S68" s="53"/>
      <c r="T68" s="53"/>
      <c r="U68"/>
      <c r="V68" s="37"/>
      <c r="W68" s="37"/>
      <c r="X68" s="37"/>
      <c r="Y68" s="37"/>
      <c r="Z68" s="37"/>
      <c r="AA68"/>
      <c r="AB68"/>
      <c r="AC68"/>
      <c r="AD68"/>
      <c r="AE68"/>
    </row>
    <row r="69" spans="1:31" ht="15.75" x14ac:dyDescent="0.25">
      <c r="A69" s="67" t="s">
        <v>46</v>
      </c>
      <c r="B69" s="68"/>
      <c r="C69" s="68"/>
      <c r="D69" s="35">
        <v>30000</v>
      </c>
      <c r="E69" s="69"/>
      <c r="F69" s="35">
        <v>451250</v>
      </c>
      <c r="G69" s="86"/>
      <c r="H69" s="35">
        <v>485775</v>
      </c>
      <c r="I69" s="86"/>
      <c r="J69" s="35">
        <v>521500.5</v>
      </c>
      <c r="K69" s="70"/>
      <c r="L69" s="35">
        <v>531930.50999999989</v>
      </c>
      <c r="M69" s="43"/>
      <c r="N69" s="35">
        <v>542569.1202</v>
      </c>
      <c r="O69"/>
      <c r="P69" s="44">
        <v>0.28247194255234226</v>
      </c>
      <c r="Q69" s="44">
        <v>0.33404867622946127</v>
      </c>
      <c r="R69" s="44">
        <v>0.32888665233487507</v>
      </c>
      <c r="S69" s="44">
        <v>0.325811257637525</v>
      </c>
      <c r="T69" s="44">
        <v>0.32576105433163249</v>
      </c>
      <c r="U69"/>
      <c r="V69" s="90">
        <v>3610</v>
      </c>
      <c r="W69" s="90">
        <v>3350.1724137931033</v>
      </c>
      <c r="X69" s="90">
        <v>3160.6090909090908</v>
      </c>
      <c r="Y69" s="90">
        <v>3223.8212727272721</v>
      </c>
      <c r="Z69" s="90">
        <v>3288.2976981818183</v>
      </c>
      <c r="AA69"/>
      <c r="AB69"/>
      <c r="AC69"/>
      <c r="AD69"/>
      <c r="AE69"/>
    </row>
    <row r="70" spans="1:31" ht="15.75" x14ac:dyDescent="0.25">
      <c r="A70" s="67" t="s">
        <v>47</v>
      </c>
      <c r="B70" s="91"/>
      <c r="C70" s="91"/>
      <c r="D70" s="35">
        <v>0</v>
      </c>
      <c r="E70" s="69"/>
      <c r="F70" s="35">
        <v>22260</v>
      </c>
      <c r="G70" s="86"/>
      <c r="H70" s="35">
        <v>25408.2</v>
      </c>
      <c r="I70" s="86"/>
      <c r="J70" s="35">
        <v>28673.423999999999</v>
      </c>
      <c r="K70" s="70"/>
      <c r="L70" s="35">
        <v>29246.892479999995</v>
      </c>
      <c r="M70" s="43"/>
      <c r="N70" s="35">
        <v>29831.830329599994</v>
      </c>
      <c r="O70"/>
      <c r="P70" s="44">
        <v>1.3934239204908895E-2</v>
      </c>
      <c r="Q70" s="44">
        <v>1.7472236272705263E-2</v>
      </c>
      <c r="R70" s="44">
        <v>1.8083024714911036E-2</v>
      </c>
      <c r="S70" s="44">
        <v>1.7913931691751001E-2</v>
      </c>
      <c r="T70" s="44">
        <v>1.7911171386293844E-2</v>
      </c>
      <c r="U70"/>
      <c r="V70" s="90">
        <v>178.08</v>
      </c>
      <c r="W70" s="90">
        <v>175.22896551724139</v>
      </c>
      <c r="X70" s="90">
        <v>173.77832727272727</v>
      </c>
      <c r="Y70" s="90">
        <v>177.25389381818178</v>
      </c>
      <c r="Z70" s="90">
        <v>180.79897169454543</v>
      </c>
      <c r="AA70"/>
      <c r="AB70"/>
      <c r="AC70"/>
      <c r="AD70"/>
      <c r="AE70"/>
    </row>
    <row r="71" spans="1:31" ht="15.75" x14ac:dyDescent="0.25">
      <c r="A71" s="67" t="s">
        <v>48</v>
      </c>
      <c r="B71" s="91"/>
      <c r="C71" s="91"/>
      <c r="D71" s="35">
        <v>0</v>
      </c>
      <c r="E71" s="69"/>
      <c r="F71" s="35">
        <v>0</v>
      </c>
      <c r="G71" s="86"/>
      <c r="H71" s="35">
        <v>0</v>
      </c>
      <c r="I71" s="86"/>
      <c r="J71" s="35">
        <v>0</v>
      </c>
      <c r="K71" s="70"/>
      <c r="L71" s="35">
        <v>0</v>
      </c>
      <c r="M71" s="43"/>
      <c r="N71" s="35">
        <v>0</v>
      </c>
      <c r="O71"/>
      <c r="P71" s="44">
        <v>0</v>
      </c>
      <c r="Q71" s="44">
        <v>0</v>
      </c>
      <c r="R71" s="44">
        <v>0</v>
      </c>
      <c r="S71" s="44">
        <v>0</v>
      </c>
      <c r="T71" s="44">
        <v>0</v>
      </c>
      <c r="U71"/>
      <c r="V71" s="90">
        <v>0</v>
      </c>
      <c r="W71" s="90">
        <v>0</v>
      </c>
      <c r="X71" s="90">
        <v>0</v>
      </c>
      <c r="Y71" s="90">
        <v>0</v>
      </c>
      <c r="Z71" s="90">
        <v>0</v>
      </c>
      <c r="AA71"/>
      <c r="AB71"/>
      <c r="AC71"/>
      <c r="AD71"/>
      <c r="AE71"/>
    </row>
    <row r="72" spans="1:31" ht="15.75" x14ac:dyDescent="0.25">
      <c r="A72" s="67" t="s">
        <v>49</v>
      </c>
      <c r="B72" s="91"/>
      <c r="C72" s="91"/>
      <c r="D72" s="35">
        <v>1320</v>
      </c>
      <c r="E72" s="69"/>
      <c r="F72" s="35">
        <v>4774</v>
      </c>
      <c r="G72" s="86"/>
      <c r="H72" s="35">
        <v>4869.4799999999996</v>
      </c>
      <c r="I72" s="86"/>
      <c r="J72" s="35">
        <v>4966.8695999999991</v>
      </c>
      <c r="K72" s="70"/>
      <c r="L72" s="35">
        <v>5066.2069919999994</v>
      </c>
      <c r="M72" s="43"/>
      <c r="N72" s="35">
        <v>5167.5311318399999</v>
      </c>
      <c r="O72"/>
      <c r="P72" s="44">
        <v>2.9884123074678825E-3</v>
      </c>
      <c r="Q72" s="44">
        <v>3.348553029542148E-3</v>
      </c>
      <c r="R72" s="44">
        <v>3.1323788094697125E-3</v>
      </c>
      <c r="S72" s="44">
        <v>3.1030881675043281E-3</v>
      </c>
      <c r="T72" s="44">
        <v>3.1026100217041667E-3</v>
      </c>
      <c r="U72"/>
      <c r="V72" s="90">
        <v>38.192</v>
      </c>
      <c r="W72" s="90">
        <v>33.582620689655172</v>
      </c>
      <c r="X72" s="90">
        <v>30.102239999999995</v>
      </c>
      <c r="Y72" s="90">
        <v>30.704284799999996</v>
      </c>
      <c r="Z72" s="90">
        <v>31.318370496</v>
      </c>
      <c r="AA72"/>
      <c r="AB72"/>
      <c r="AC72"/>
      <c r="AD72"/>
      <c r="AE72"/>
    </row>
    <row r="73" spans="1:31" ht="15.75" x14ac:dyDescent="0.25">
      <c r="A73" s="67" t="s">
        <v>50</v>
      </c>
      <c r="B73" s="91"/>
      <c r="C73" s="91"/>
      <c r="D73" s="35">
        <v>1860</v>
      </c>
      <c r="E73" s="69"/>
      <c r="F73" s="35">
        <v>6727</v>
      </c>
      <c r="G73" s="86"/>
      <c r="H73" s="35">
        <v>6861.54</v>
      </c>
      <c r="I73" s="86"/>
      <c r="J73" s="35">
        <v>6998.7707999999993</v>
      </c>
      <c r="K73" s="70"/>
      <c r="L73" s="35">
        <v>7138.7462159999995</v>
      </c>
      <c r="M73" s="43"/>
      <c r="N73" s="35">
        <v>7281.5211403200001</v>
      </c>
      <c r="O73"/>
      <c r="P73" s="44">
        <v>4.2109446150683802E-3</v>
      </c>
      <c r="Q73" s="44">
        <v>4.7184156325366638E-3</v>
      </c>
      <c r="R73" s="44">
        <v>4.4138065042527768E-3</v>
      </c>
      <c r="S73" s="44">
        <v>4.3725333269379165E-3</v>
      </c>
      <c r="T73" s="44">
        <v>4.3718595760376894E-3</v>
      </c>
      <c r="U73"/>
      <c r="V73" s="90">
        <v>53.816000000000003</v>
      </c>
      <c r="W73" s="90">
        <v>47.320965517241376</v>
      </c>
      <c r="X73" s="90">
        <v>42.416792727272721</v>
      </c>
      <c r="Y73" s="90">
        <v>43.265128581818182</v>
      </c>
      <c r="Z73" s="90">
        <v>44.130431153454545</v>
      </c>
      <c r="AA73"/>
      <c r="AB73"/>
      <c r="AC73"/>
      <c r="AD73"/>
      <c r="AE73"/>
    </row>
    <row r="74" spans="1:31" ht="15.75" x14ac:dyDescent="0.25">
      <c r="A74" s="67" t="s">
        <v>51</v>
      </c>
      <c r="B74" s="91"/>
      <c r="C74" s="91"/>
      <c r="D74" s="35">
        <v>435</v>
      </c>
      <c r="E74" s="69"/>
      <c r="F74" s="35">
        <v>6543.125</v>
      </c>
      <c r="G74" s="86"/>
      <c r="H74" s="35">
        <v>7043.7375000000002</v>
      </c>
      <c r="I74" s="86"/>
      <c r="J74" s="35">
        <v>7561.7572500000006</v>
      </c>
      <c r="K74" s="70"/>
      <c r="L74" s="35">
        <v>7712.9923949999984</v>
      </c>
      <c r="M74" s="43"/>
      <c r="N74" s="35">
        <v>7867.2522429000001</v>
      </c>
      <c r="O74"/>
      <c r="P74" s="44">
        <v>4.0958431670089631E-3</v>
      </c>
      <c r="Q74" s="44">
        <v>4.8437058053271888E-3</v>
      </c>
      <c r="R74" s="44">
        <v>4.7688564588556888E-3</v>
      </c>
      <c r="S74" s="44">
        <v>4.724263235744112E-3</v>
      </c>
      <c r="T74" s="44">
        <v>4.7235352878086711E-3</v>
      </c>
      <c r="U74"/>
      <c r="V74" s="90">
        <v>52.344999999999999</v>
      </c>
      <c r="W74" s="90">
        <v>48.577500000000001</v>
      </c>
      <c r="X74" s="90">
        <v>45.828831818181818</v>
      </c>
      <c r="Y74" s="90">
        <v>46.745408454545448</v>
      </c>
      <c r="Z74" s="90">
        <v>47.680316623636365</v>
      </c>
      <c r="AA74"/>
      <c r="AB74"/>
      <c r="AC74"/>
      <c r="AD74"/>
      <c r="AE74"/>
    </row>
    <row r="75" spans="1:31" ht="15.75" x14ac:dyDescent="0.25">
      <c r="A75" s="67" t="s">
        <v>52</v>
      </c>
      <c r="B75" s="91"/>
      <c r="C75" s="91"/>
      <c r="D75" s="35">
        <v>0</v>
      </c>
      <c r="E75" s="69"/>
      <c r="F75" s="35">
        <v>47519.999999999993</v>
      </c>
      <c r="G75" s="86"/>
      <c r="H75" s="35">
        <v>50918.399999999994</v>
      </c>
      <c r="I75" s="86"/>
      <c r="J75" s="35">
        <v>54433.727999999996</v>
      </c>
      <c r="K75" s="70"/>
      <c r="L75" s="35">
        <v>55522.402559999988</v>
      </c>
      <c r="M75" s="43"/>
      <c r="N75" s="35">
        <v>56632.850611199989</v>
      </c>
      <c r="O75"/>
      <c r="P75" s="44">
        <v>2.9746408221800115E-2</v>
      </c>
      <c r="Q75" s="44">
        <v>3.5014613999736918E-2</v>
      </c>
      <c r="R75" s="44">
        <v>3.4328877107552447E-2</v>
      </c>
      <c r="S75" s="44">
        <v>3.4007870323382157E-2</v>
      </c>
      <c r="T75" s="44">
        <v>3.4002630149887296E-2</v>
      </c>
      <c r="U75"/>
      <c r="V75" s="90">
        <v>380.15999999999997</v>
      </c>
      <c r="W75" s="90">
        <v>351.16137931034478</v>
      </c>
      <c r="X75" s="90">
        <v>329.90138181818179</v>
      </c>
      <c r="Y75" s="90">
        <v>336.4994094545454</v>
      </c>
      <c r="Z75" s="90">
        <v>343.22939764363628</v>
      </c>
      <c r="AA75"/>
      <c r="AB75"/>
      <c r="AC75"/>
      <c r="AD75"/>
      <c r="AE75"/>
    </row>
    <row r="76" spans="1:31" ht="15.75" x14ac:dyDescent="0.25">
      <c r="A76" s="67" t="s">
        <v>53</v>
      </c>
      <c r="B76" s="91"/>
      <c r="C76" s="91"/>
      <c r="D76" s="35">
        <v>0</v>
      </c>
      <c r="E76" s="69"/>
      <c r="F76" s="35">
        <v>4512.5</v>
      </c>
      <c r="G76" s="69"/>
      <c r="H76" s="35">
        <v>4857.75</v>
      </c>
      <c r="I76" s="86"/>
      <c r="J76" s="35">
        <v>5215.0050000000001</v>
      </c>
      <c r="K76" s="70"/>
      <c r="L76" s="35">
        <v>5319.3050999999987</v>
      </c>
      <c r="M76" s="43"/>
      <c r="N76" s="35">
        <v>5425.691202</v>
      </c>
      <c r="O76"/>
      <c r="P76" s="44">
        <v>2.8247194255234228E-3</v>
      </c>
      <c r="Q76" s="44">
        <v>3.340486762294613E-3</v>
      </c>
      <c r="R76" s="44">
        <v>3.2888665233487512E-3</v>
      </c>
      <c r="S76" s="44">
        <v>3.2581125763752497E-3</v>
      </c>
      <c r="T76" s="44">
        <v>3.2576105433163248E-3</v>
      </c>
      <c r="U76"/>
      <c r="V76" s="90">
        <v>36.1</v>
      </c>
      <c r="W76" s="90">
        <v>33.501724137931035</v>
      </c>
      <c r="X76" s="90">
        <v>31.606090909090909</v>
      </c>
      <c r="Y76" s="90">
        <v>32.238212727272717</v>
      </c>
      <c r="Z76" s="90">
        <v>32.882976981818182</v>
      </c>
      <c r="AA76"/>
      <c r="AB76"/>
      <c r="AC76"/>
      <c r="AD76"/>
      <c r="AE76"/>
    </row>
    <row r="77" spans="1:31" ht="15.75" x14ac:dyDescent="0.25">
      <c r="A77" s="67" t="s">
        <v>54</v>
      </c>
      <c r="B77" s="91"/>
      <c r="C77" s="91"/>
      <c r="D77" s="35">
        <v>0</v>
      </c>
      <c r="E77" s="69"/>
      <c r="F77" s="35">
        <v>4512.5</v>
      </c>
      <c r="G77" s="69"/>
      <c r="H77" s="35">
        <v>4857.75</v>
      </c>
      <c r="I77" s="69"/>
      <c r="J77" s="35">
        <v>5215.0050000000001</v>
      </c>
      <c r="K77" s="70"/>
      <c r="L77" s="35">
        <v>5319.3050999999987</v>
      </c>
      <c r="M77" s="43"/>
      <c r="N77" s="35">
        <v>5425.691202</v>
      </c>
      <c r="O77"/>
      <c r="P77" s="44">
        <v>2.8247194255234228E-3</v>
      </c>
      <c r="Q77" s="44">
        <v>3.340486762294613E-3</v>
      </c>
      <c r="R77" s="44">
        <v>3.2888665233487512E-3</v>
      </c>
      <c r="S77" s="44">
        <v>3.2581125763752497E-3</v>
      </c>
      <c r="T77" s="44">
        <v>3.2576105433163248E-3</v>
      </c>
      <c r="U77"/>
      <c r="V77" s="90">
        <v>36.1</v>
      </c>
      <c r="W77" s="90">
        <v>33.501724137931035</v>
      </c>
      <c r="X77" s="90">
        <v>31.606090909090909</v>
      </c>
      <c r="Y77" s="90">
        <v>32.238212727272717</v>
      </c>
      <c r="Z77" s="90">
        <v>32.882976981818182</v>
      </c>
      <c r="AA77"/>
      <c r="AB77"/>
      <c r="AC77"/>
      <c r="AD77"/>
      <c r="AE77"/>
    </row>
    <row r="78" spans="1:31" ht="15.75" x14ac:dyDescent="0.25">
      <c r="A78" s="67">
        <v>0</v>
      </c>
      <c r="B78" s="91"/>
      <c r="C78" s="91"/>
      <c r="D78" s="35">
        <v>0</v>
      </c>
      <c r="E78" s="69"/>
      <c r="F78" s="35">
        <v>0</v>
      </c>
      <c r="G78" s="69"/>
      <c r="H78" s="35">
        <v>0</v>
      </c>
      <c r="I78" s="69"/>
      <c r="J78" s="35">
        <v>0</v>
      </c>
      <c r="K78" s="70"/>
      <c r="L78" s="35">
        <v>0</v>
      </c>
      <c r="M78" s="43"/>
      <c r="N78" s="35">
        <v>0</v>
      </c>
      <c r="O78"/>
      <c r="P78" s="44">
        <v>0</v>
      </c>
      <c r="Q78" s="44">
        <v>0</v>
      </c>
      <c r="R78" s="44">
        <v>0</v>
      </c>
      <c r="S78" s="44">
        <v>0</v>
      </c>
      <c r="T78" s="44">
        <v>0</v>
      </c>
      <c r="U78"/>
      <c r="V78" s="90">
        <v>0</v>
      </c>
      <c r="W78" s="90">
        <v>0</v>
      </c>
      <c r="X78" s="90">
        <v>0</v>
      </c>
      <c r="Y78" s="90">
        <v>0</v>
      </c>
      <c r="Z78" s="90">
        <v>0</v>
      </c>
      <c r="AA78"/>
      <c r="AB78"/>
      <c r="AC78"/>
      <c r="AD78"/>
      <c r="AE78"/>
    </row>
    <row r="79" spans="1:31" ht="15.75" x14ac:dyDescent="0.25">
      <c r="A79" s="67">
        <v>0</v>
      </c>
      <c r="B79" s="91"/>
      <c r="C79" s="91"/>
      <c r="D79" s="35">
        <v>0</v>
      </c>
      <c r="E79" s="69"/>
      <c r="F79" s="35">
        <v>0</v>
      </c>
      <c r="G79" s="69"/>
      <c r="H79" s="35">
        <v>0</v>
      </c>
      <c r="I79" s="69"/>
      <c r="J79" s="35">
        <v>0</v>
      </c>
      <c r="K79" s="70"/>
      <c r="L79" s="35">
        <v>0</v>
      </c>
      <c r="M79" s="43"/>
      <c r="N79" s="35">
        <v>0</v>
      </c>
      <c r="O79"/>
      <c r="P79" s="44">
        <v>0</v>
      </c>
      <c r="Q79" s="44">
        <v>0</v>
      </c>
      <c r="R79" s="44">
        <v>0</v>
      </c>
      <c r="S79" s="44">
        <v>0</v>
      </c>
      <c r="T79" s="44">
        <v>0</v>
      </c>
      <c r="U79"/>
      <c r="V79" s="90">
        <v>0</v>
      </c>
      <c r="W79" s="90">
        <v>0</v>
      </c>
      <c r="X79" s="90">
        <v>0</v>
      </c>
      <c r="Y79" s="90">
        <v>0</v>
      </c>
      <c r="Z79" s="90">
        <v>0</v>
      </c>
      <c r="AA79"/>
      <c r="AB79"/>
      <c r="AC79"/>
      <c r="AD79"/>
      <c r="AE79"/>
    </row>
    <row r="80" spans="1:31" ht="15.75" x14ac:dyDescent="0.25">
      <c r="A80" s="67">
        <v>0</v>
      </c>
      <c r="B80" s="91"/>
      <c r="C80" s="91"/>
      <c r="D80" s="35">
        <v>0</v>
      </c>
      <c r="E80" s="37"/>
      <c r="F80" s="35">
        <v>0</v>
      </c>
      <c r="G80" s="37"/>
      <c r="H80" s="35">
        <v>0</v>
      </c>
      <c r="I80" s="37"/>
      <c r="J80" s="35">
        <v>0</v>
      </c>
      <c r="K80" s="38"/>
      <c r="L80" s="35">
        <v>0</v>
      </c>
      <c r="M80" s="38"/>
      <c r="N80" s="35">
        <v>0</v>
      </c>
      <c r="P80" s="44">
        <v>0</v>
      </c>
      <c r="Q80" s="44">
        <v>0</v>
      </c>
      <c r="R80" s="44">
        <v>0</v>
      </c>
      <c r="S80" s="44">
        <v>0</v>
      </c>
      <c r="T80" s="44">
        <v>0</v>
      </c>
      <c r="V80" s="90">
        <v>0</v>
      </c>
      <c r="W80" s="90">
        <v>0</v>
      </c>
      <c r="X80" s="90">
        <v>0</v>
      </c>
      <c r="Y80" s="90">
        <v>0</v>
      </c>
      <c r="Z80" s="90">
        <v>0</v>
      </c>
      <c r="AA80"/>
      <c r="AB80"/>
      <c r="AC80"/>
      <c r="AD80"/>
      <c r="AE80"/>
    </row>
    <row r="81" spans="1:31" ht="15.75" x14ac:dyDescent="0.25">
      <c r="A81" s="67">
        <v>0</v>
      </c>
      <c r="D81" s="35">
        <v>0</v>
      </c>
      <c r="E81" s="69"/>
      <c r="F81" s="35">
        <v>0</v>
      </c>
      <c r="G81" s="69"/>
      <c r="H81" s="35">
        <v>0</v>
      </c>
      <c r="I81" s="69"/>
      <c r="J81" s="35">
        <v>0</v>
      </c>
      <c r="K81" s="70"/>
      <c r="L81" s="35">
        <v>0</v>
      </c>
      <c r="M81" s="43"/>
      <c r="N81" s="35">
        <v>0</v>
      </c>
      <c r="O81"/>
      <c r="P81" s="44">
        <v>0</v>
      </c>
      <c r="Q81" s="44">
        <v>0</v>
      </c>
      <c r="R81" s="44">
        <v>0</v>
      </c>
      <c r="S81" s="44">
        <v>0</v>
      </c>
      <c r="T81" s="44">
        <v>0</v>
      </c>
      <c r="U81"/>
      <c r="V81" s="90">
        <v>0</v>
      </c>
      <c r="W81" s="90">
        <v>0</v>
      </c>
      <c r="X81" s="90">
        <v>0</v>
      </c>
      <c r="Y81" s="90">
        <v>0</v>
      </c>
      <c r="Z81" s="90">
        <v>0</v>
      </c>
    </row>
    <row r="82" spans="1:31" ht="15.75" x14ac:dyDescent="0.25">
      <c r="A82" s="92" t="s">
        <v>55</v>
      </c>
      <c r="B82" s="91"/>
      <c r="C82" s="91"/>
      <c r="D82" s="35">
        <v>0</v>
      </c>
      <c r="E82" s="69"/>
      <c r="F82" s="35">
        <v>0</v>
      </c>
      <c r="G82" s="69"/>
      <c r="H82" s="35">
        <v>0</v>
      </c>
      <c r="I82" s="69"/>
      <c r="J82" s="35">
        <v>0</v>
      </c>
      <c r="K82" s="70"/>
      <c r="L82" s="35">
        <v>0</v>
      </c>
      <c r="M82" s="43"/>
      <c r="N82" s="35">
        <v>0</v>
      </c>
      <c r="O82"/>
      <c r="P82" s="44">
        <v>0</v>
      </c>
      <c r="Q82" s="44">
        <v>0</v>
      </c>
      <c r="R82" s="44">
        <v>0</v>
      </c>
      <c r="S82" s="44">
        <v>0</v>
      </c>
      <c r="T82" s="44">
        <v>0</v>
      </c>
      <c r="U82"/>
      <c r="V82" s="90">
        <v>0</v>
      </c>
      <c r="W82" s="90">
        <v>0</v>
      </c>
      <c r="X82" s="90">
        <v>0</v>
      </c>
      <c r="Y82" s="90">
        <v>0</v>
      </c>
      <c r="Z82" s="90">
        <v>0</v>
      </c>
      <c r="AA82"/>
      <c r="AB82"/>
      <c r="AC82"/>
      <c r="AD82"/>
      <c r="AE82"/>
    </row>
    <row r="83" spans="1:31" ht="15.75" x14ac:dyDescent="0.25">
      <c r="A83" s="67" t="s">
        <v>56</v>
      </c>
      <c r="B83" s="91"/>
      <c r="C83" s="91"/>
      <c r="D83" s="35">
        <v>0</v>
      </c>
      <c r="E83" s="69"/>
      <c r="F83" s="35">
        <v>1500</v>
      </c>
      <c r="G83" s="69"/>
      <c r="H83" s="35">
        <v>1530</v>
      </c>
      <c r="I83" s="69"/>
      <c r="J83" s="35">
        <v>1560.6</v>
      </c>
      <c r="K83" s="70"/>
      <c r="L83" s="35">
        <v>1591.8119999999999</v>
      </c>
      <c r="M83" s="43"/>
      <c r="N83" s="35">
        <v>1623.64824</v>
      </c>
      <c r="O83"/>
      <c r="P83" s="44">
        <v>9.3896490599116548E-4</v>
      </c>
      <c r="Q83" s="44">
        <v>1.0521218148959411E-3</v>
      </c>
      <c r="R83" s="44">
        <v>9.8419945835872841E-4</v>
      </c>
      <c r="S83" s="44">
        <v>9.7499628220705742E-4</v>
      </c>
      <c r="T83" s="44">
        <v>9.7484604787520946E-4</v>
      </c>
      <c r="U83"/>
      <c r="V83" s="90">
        <v>12</v>
      </c>
      <c r="W83" s="90">
        <v>10.551724137931034</v>
      </c>
      <c r="X83" s="90">
        <v>9.4581818181818171</v>
      </c>
      <c r="Y83" s="90">
        <v>9.6473454545454533</v>
      </c>
      <c r="Z83" s="90">
        <v>9.8402923636363635</v>
      </c>
      <c r="AA83"/>
      <c r="AB83"/>
      <c r="AC83"/>
      <c r="AD83"/>
      <c r="AE83"/>
    </row>
    <row r="84" spans="1:31" ht="15.75" x14ac:dyDescent="0.25">
      <c r="A84" s="67" t="s">
        <v>57</v>
      </c>
      <c r="B84" s="91"/>
      <c r="C84" s="91"/>
      <c r="D84" s="35">
        <v>0</v>
      </c>
      <c r="E84" s="69"/>
      <c r="F84" s="35">
        <v>14849.999999999998</v>
      </c>
      <c r="G84" s="69"/>
      <c r="H84" s="35">
        <v>15911.999999999998</v>
      </c>
      <c r="I84" s="69"/>
      <c r="J84" s="35">
        <v>17010.539999999997</v>
      </c>
      <c r="K84" s="70"/>
      <c r="L84" s="35">
        <v>17350.750799999998</v>
      </c>
      <c r="M84" s="43"/>
      <c r="N84" s="35">
        <v>17697.765815999999</v>
      </c>
      <c r="O84"/>
      <c r="P84" s="44">
        <v>9.2957525693125372E-3</v>
      </c>
      <c r="Q84" s="44">
        <v>1.0942066874917786E-2</v>
      </c>
      <c r="R84" s="44">
        <v>1.0727774096110138E-2</v>
      </c>
      <c r="S84" s="44">
        <v>1.0627459476056925E-2</v>
      </c>
      <c r="T84" s="44">
        <v>1.0625821921839782E-2</v>
      </c>
      <c r="U84"/>
      <c r="V84" s="90">
        <v>118.79999999999998</v>
      </c>
      <c r="W84" s="90">
        <v>109.73793103448274</v>
      </c>
      <c r="X84" s="90">
        <v>103.0941818181818</v>
      </c>
      <c r="Y84" s="90">
        <v>105.15606545454544</v>
      </c>
      <c r="Z84" s="90">
        <v>107.25918676363636</v>
      </c>
      <c r="AA84"/>
      <c r="AB84"/>
      <c r="AC84"/>
      <c r="AD84"/>
      <c r="AE84"/>
    </row>
    <row r="85" spans="1:31" ht="15.75" x14ac:dyDescent="0.25">
      <c r="A85" s="67" t="s">
        <v>58</v>
      </c>
      <c r="B85" s="91"/>
      <c r="C85" s="91"/>
      <c r="D85" s="35">
        <v>0</v>
      </c>
      <c r="E85" s="69"/>
      <c r="F85" s="35">
        <v>0</v>
      </c>
      <c r="G85" s="69"/>
      <c r="H85" s="35">
        <v>0</v>
      </c>
      <c r="I85" s="69"/>
      <c r="J85" s="35">
        <v>0</v>
      </c>
      <c r="K85" s="70"/>
      <c r="L85" s="35">
        <v>0</v>
      </c>
      <c r="M85" s="43"/>
      <c r="N85" s="35">
        <v>0</v>
      </c>
      <c r="O85"/>
      <c r="P85" s="44">
        <v>0</v>
      </c>
      <c r="Q85" s="44">
        <v>0</v>
      </c>
      <c r="R85" s="44">
        <v>0</v>
      </c>
      <c r="S85" s="44">
        <v>0</v>
      </c>
      <c r="T85" s="44">
        <v>0</v>
      </c>
      <c r="U85"/>
      <c r="V85" s="90">
        <v>0</v>
      </c>
      <c r="W85" s="90">
        <v>0</v>
      </c>
      <c r="X85" s="90">
        <v>0</v>
      </c>
      <c r="Y85" s="90">
        <v>0</v>
      </c>
      <c r="Z85" s="90">
        <v>0</v>
      </c>
      <c r="AA85"/>
      <c r="AB85"/>
      <c r="AC85"/>
      <c r="AD85"/>
      <c r="AE85"/>
    </row>
    <row r="86" spans="1:31" ht="15.75" x14ac:dyDescent="0.25">
      <c r="A86" s="67" t="s">
        <v>59</v>
      </c>
      <c r="B86" s="91"/>
      <c r="C86" s="91"/>
      <c r="D86" s="35">
        <v>0</v>
      </c>
      <c r="E86" s="69"/>
      <c r="F86" s="35">
        <v>3250</v>
      </c>
      <c r="G86" s="69"/>
      <c r="H86" s="35">
        <v>3575</v>
      </c>
      <c r="I86" s="69"/>
      <c r="J86" s="35">
        <v>3900</v>
      </c>
      <c r="K86" s="70"/>
      <c r="L86" s="35">
        <v>3900</v>
      </c>
      <c r="M86" s="43"/>
      <c r="N86" s="35">
        <v>3900</v>
      </c>
      <c r="O86"/>
      <c r="P86" s="44">
        <v>2.0344239629808583E-3</v>
      </c>
      <c r="Q86" s="44">
        <v>2.4583892080084898E-3</v>
      </c>
      <c r="R86" s="44">
        <v>2.4595526641029352E-3</v>
      </c>
      <c r="S86" s="44">
        <v>2.3887780093425131E-3</v>
      </c>
      <c r="T86" s="44">
        <v>2.341578362264795E-3</v>
      </c>
      <c r="U86"/>
      <c r="V86" s="90">
        <v>26</v>
      </c>
      <c r="W86" s="90">
        <v>24.655172413793103</v>
      </c>
      <c r="X86" s="90">
        <v>23.636363636363637</v>
      </c>
      <c r="Y86" s="90">
        <v>23.636363636363637</v>
      </c>
      <c r="Z86" s="90">
        <v>23.636363636363637</v>
      </c>
      <c r="AA86"/>
      <c r="AB86"/>
      <c r="AC86"/>
      <c r="AD86"/>
      <c r="AE86"/>
    </row>
    <row r="87" spans="1:31" ht="15.75" x14ac:dyDescent="0.25">
      <c r="A87" s="67">
        <v>0</v>
      </c>
      <c r="B87" s="91"/>
      <c r="C87" s="91"/>
      <c r="D87" s="35">
        <v>0</v>
      </c>
      <c r="E87" s="69"/>
      <c r="F87" s="35">
        <v>0</v>
      </c>
      <c r="G87" s="69"/>
      <c r="H87" s="35">
        <v>0</v>
      </c>
      <c r="I87" s="69"/>
      <c r="J87" s="35">
        <v>0</v>
      </c>
      <c r="K87" s="70"/>
      <c r="L87" s="35">
        <v>0</v>
      </c>
      <c r="M87" s="43"/>
      <c r="N87" s="35">
        <v>0</v>
      </c>
      <c r="O87"/>
      <c r="P87" s="44">
        <v>0</v>
      </c>
      <c r="Q87" s="44">
        <v>0</v>
      </c>
      <c r="R87" s="44">
        <v>0</v>
      </c>
      <c r="S87" s="44">
        <v>0</v>
      </c>
      <c r="T87" s="44">
        <v>0</v>
      </c>
      <c r="U87"/>
      <c r="V87" s="90">
        <v>0</v>
      </c>
      <c r="W87" s="90">
        <v>0</v>
      </c>
      <c r="X87" s="90">
        <v>0</v>
      </c>
      <c r="Y87" s="90">
        <v>0</v>
      </c>
      <c r="Z87" s="90">
        <v>0</v>
      </c>
      <c r="AA87"/>
      <c r="AB87"/>
      <c r="AC87"/>
      <c r="AD87"/>
      <c r="AE87"/>
    </row>
    <row r="88" spans="1:31" ht="15.75" x14ac:dyDescent="0.25">
      <c r="A88" s="67">
        <v>0</v>
      </c>
      <c r="B88" s="91"/>
      <c r="C88" s="91"/>
      <c r="D88" s="35">
        <v>0</v>
      </c>
      <c r="E88" s="69"/>
      <c r="F88" s="35">
        <v>0</v>
      </c>
      <c r="G88" s="69"/>
      <c r="H88" s="35">
        <v>0</v>
      </c>
      <c r="I88" s="69"/>
      <c r="J88" s="35">
        <v>0</v>
      </c>
      <c r="K88" s="70"/>
      <c r="L88" s="35">
        <v>0</v>
      </c>
      <c r="M88" s="43"/>
      <c r="N88" s="35">
        <v>0</v>
      </c>
      <c r="O88"/>
      <c r="P88" s="44">
        <v>0</v>
      </c>
      <c r="Q88" s="44">
        <v>0</v>
      </c>
      <c r="R88" s="44">
        <v>0</v>
      </c>
      <c r="S88" s="44">
        <v>0</v>
      </c>
      <c r="T88" s="44">
        <v>0</v>
      </c>
      <c r="U88"/>
      <c r="V88" s="90">
        <v>0</v>
      </c>
      <c r="W88" s="90">
        <v>0</v>
      </c>
      <c r="X88" s="90">
        <v>0</v>
      </c>
      <c r="Y88" s="90">
        <v>0</v>
      </c>
      <c r="Z88" s="90">
        <v>0</v>
      </c>
      <c r="AA88"/>
      <c r="AB88"/>
      <c r="AC88"/>
      <c r="AD88"/>
      <c r="AE88"/>
    </row>
    <row r="89" spans="1:31" ht="15.75" x14ac:dyDescent="0.25">
      <c r="A89" s="67">
        <v>0</v>
      </c>
      <c r="B89" s="91"/>
      <c r="C89" s="91"/>
      <c r="D89" s="35">
        <v>0</v>
      </c>
      <c r="E89" s="69"/>
      <c r="F89" s="35">
        <v>0</v>
      </c>
      <c r="G89" s="69"/>
      <c r="H89" s="35">
        <v>0</v>
      </c>
      <c r="I89" s="69"/>
      <c r="J89" s="35">
        <v>0</v>
      </c>
      <c r="K89" s="70"/>
      <c r="L89" s="35">
        <v>0</v>
      </c>
      <c r="M89" s="43"/>
      <c r="N89" s="35">
        <v>0</v>
      </c>
      <c r="O89"/>
      <c r="P89" s="44">
        <v>0</v>
      </c>
      <c r="Q89" s="44">
        <v>0</v>
      </c>
      <c r="R89" s="44">
        <v>0</v>
      </c>
      <c r="S89" s="44">
        <v>0</v>
      </c>
      <c r="T89" s="44">
        <v>0</v>
      </c>
      <c r="U89"/>
      <c r="V89" s="90">
        <v>0</v>
      </c>
      <c r="W89" s="90">
        <v>0</v>
      </c>
      <c r="X89" s="90">
        <v>0</v>
      </c>
      <c r="Y89" s="90">
        <v>0</v>
      </c>
      <c r="Z89" s="90">
        <v>0</v>
      </c>
      <c r="AA89"/>
      <c r="AB89"/>
      <c r="AC89"/>
      <c r="AD89"/>
      <c r="AE89"/>
    </row>
    <row r="90" spans="1:31" ht="15.75" x14ac:dyDescent="0.25">
      <c r="A90" s="67">
        <v>0</v>
      </c>
      <c r="B90" s="91"/>
      <c r="C90" s="91"/>
      <c r="D90" s="35">
        <v>0</v>
      </c>
      <c r="E90" s="69"/>
      <c r="F90" s="35">
        <v>0</v>
      </c>
      <c r="G90" s="69"/>
      <c r="H90" s="35">
        <v>0</v>
      </c>
      <c r="I90" s="69"/>
      <c r="J90" s="35">
        <v>0</v>
      </c>
      <c r="K90" s="70"/>
      <c r="L90" s="35">
        <v>0</v>
      </c>
      <c r="M90" s="43"/>
      <c r="N90" s="35">
        <v>0</v>
      </c>
      <c r="O90"/>
      <c r="P90" s="44">
        <v>0</v>
      </c>
      <c r="Q90" s="44">
        <v>0</v>
      </c>
      <c r="R90" s="44">
        <v>0</v>
      </c>
      <c r="S90" s="44">
        <v>0</v>
      </c>
      <c r="T90" s="44">
        <v>0</v>
      </c>
      <c r="U90"/>
      <c r="V90" s="90">
        <v>0</v>
      </c>
      <c r="W90" s="90">
        <v>0</v>
      </c>
      <c r="X90" s="90">
        <v>0</v>
      </c>
      <c r="Y90" s="90">
        <v>0</v>
      </c>
      <c r="Z90" s="90">
        <v>0</v>
      </c>
      <c r="AA90"/>
      <c r="AB90"/>
      <c r="AC90"/>
      <c r="AD90"/>
      <c r="AE90"/>
    </row>
    <row r="91" spans="1:31" ht="16.5" thickBot="1" x14ac:dyDescent="0.3">
      <c r="B91" s="91"/>
      <c r="C91" s="91"/>
      <c r="D91" s="93"/>
      <c r="E91" s="69"/>
      <c r="F91" s="93"/>
      <c r="G91" s="69"/>
      <c r="H91" s="93"/>
      <c r="I91" s="69"/>
      <c r="J91" s="93"/>
      <c r="K91" s="70"/>
      <c r="L91" s="94"/>
      <c r="M91" s="43"/>
      <c r="N91" s="94"/>
      <c r="O91"/>
      <c r="P91" s="53"/>
      <c r="Q91" s="53"/>
      <c r="R91" s="53"/>
      <c r="S91" s="53"/>
      <c r="T91" s="53"/>
      <c r="U91"/>
      <c r="V91" s="37"/>
      <c r="W91" s="37"/>
      <c r="X91" s="37"/>
      <c r="Y91" s="37"/>
      <c r="Z91" s="37"/>
      <c r="AA91"/>
      <c r="AB91"/>
      <c r="AC91"/>
      <c r="AD91"/>
      <c r="AE91"/>
    </row>
    <row r="92" spans="1:31" ht="16.5" thickBot="1" x14ac:dyDescent="0.3">
      <c r="A92" s="95" t="s">
        <v>60</v>
      </c>
      <c r="B92" s="72"/>
      <c r="C92" s="72"/>
      <c r="D92" s="76">
        <v>33615</v>
      </c>
      <c r="E92" s="77"/>
      <c r="F92" s="76">
        <v>567699.125</v>
      </c>
      <c r="G92" s="77"/>
      <c r="H92" s="76">
        <v>611608.85750000004</v>
      </c>
      <c r="I92" s="77"/>
      <c r="J92" s="76">
        <v>657036.19965000008</v>
      </c>
      <c r="K92" s="78"/>
      <c r="L92" s="76">
        <v>670098.92364299984</v>
      </c>
      <c r="M92" s="58"/>
      <c r="N92" s="76">
        <v>683422.90211586002</v>
      </c>
      <c r="O92"/>
      <c r="P92" s="96">
        <v>0.3553663703579279</v>
      </c>
      <c r="Q92" s="96">
        <v>0.42057975239172085</v>
      </c>
      <c r="R92" s="96">
        <v>0.41436285519518595</v>
      </c>
      <c r="S92" s="96">
        <v>0.41044040330320147</v>
      </c>
      <c r="T92" s="96">
        <v>0.41033032817197657</v>
      </c>
      <c r="U92"/>
      <c r="V92" s="97">
        <v>4541.5930000000008</v>
      </c>
      <c r="W92" s="97">
        <v>4217.9921206896552</v>
      </c>
      <c r="X92" s="97">
        <v>3982.037573636364</v>
      </c>
      <c r="Y92" s="97">
        <v>4061.2055978363633</v>
      </c>
      <c r="Z92" s="97">
        <v>4141.9569825203635</v>
      </c>
      <c r="AA92"/>
      <c r="AB92"/>
      <c r="AC92"/>
      <c r="AD92"/>
      <c r="AE92"/>
    </row>
    <row r="93" spans="1:31" ht="16.5" thickBot="1" x14ac:dyDescent="0.3">
      <c r="A93" s="80"/>
      <c r="B93" s="68"/>
      <c r="C93" s="68"/>
      <c r="D93" s="37"/>
      <c r="E93" s="37"/>
      <c r="F93" s="37"/>
      <c r="G93" s="37"/>
      <c r="H93" s="37"/>
      <c r="I93" s="37"/>
      <c r="J93" s="37"/>
      <c r="K93" s="38"/>
      <c r="L93" s="37"/>
      <c r="M93" s="38"/>
      <c r="N93" s="37"/>
      <c r="P93" s="53"/>
      <c r="Q93" s="53"/>
      <c r="R93" s="53"/>
      <c r="S93" s="53"/>
      <c r="T93" s="53"/>
      <c r="V93" s="37"/>
      <c r="W93" s="37"/>
      <c r="X93" s="37"/>
      <c r="Y93" s="37"/>
      <c r="Z93" s="37"/>
      <c r="AA93"/>
      <c r="AB93"/>
      <c r="AC93"/>
      <c r="AD93"/>
      <c r="AE93"/>
    </row>
    <row r="94" spans="1:31" ht="18.75" thickBot="1" x14ac:dyDescent="0.3">
      <c r="A94" s="64" t="s">
        <v>61</v>
      </c>
      <c r="B94" s="85"/>
      <c r="C94" s="85"/>
      <c r="D94" s="89"/>
      <c r="E94" s="69"/>
      <c r="F94" s="89"/>
      <c r="G94" s="69"/>
      <c r="H94" s="89"/>
      <c r="I94" s="69"/>
      <c r="J94" s="89"/>
      <c r="K94" s="70"/>
      <c r="L94" s="52"/>
      <c r="M94" s="43"/>
      <c r="N94" s="52"/>
      <c r="O94"/>
      <c r="P94" s="53"/>
      <c r="Q94" s="53"/>
      <c r="R94" s="53"/>
      <c r="S94" s="53"/>
      <c r="T94" s="53"/>
      <c r="U94"/>
      <c r="V94" s="37"/>
      <c r="W94" s="37"/>
      <c r="X94" s="37"/>
      <c r="Y94" s="37"/>
      <c r="Z94" s="37"/>
      <c r="AA94"/>
      <c r="AB94"/>
      <c r="AC94"/>
      <c r="AD94"/>
      <c r="AE94"/>
    </row>
    <row r="95" spans="1:31" ht="15.75" x14ac:dyDescent="0.25">
      <c r="A95" s="67" t="s">
        <v>62</v>
      </c>
      <c r="B95" s="68"/>
      <c r="C95" s="68"/>
      <c r="D95" s="35">
        <v>0</v>
      </c>
      <c r="E95" s="69"/>
      <c r="F95" s="35">
        <v>1979.9999999999998</v>
      </c>
      <c r="G95" s="69"/>
      <c r="H95" s="35">
        <v>2121.5999999999995</v>
      </c>
      <c r="I95" s="69"/>
      <c r="J95" s="35">
        <v>2268.0719999999997</v>
      </c>
      <c r="K95" s="70"/>
      <c r="L95" s="35">
        <v>2313.4334399999993</v>
      </c>
      <c r="M95" s="43"/>
      <c r="N95" s="35">
        <v>2359.7021087999997</v>
      </c>
      <c r="O95"/>
      <c r="P95" s="44">
        <v>1.2394336759083383E-3</v>
      </c>
      <c r="Q95" s="44">
        <v>1.4589422499890379E-3</v>
      </c>
      <c r="R95" s="44">
        <v>1.4303698794813518E-3</v>
      </c>
      <c r="S95" s="44">
        <v>1.4169945968075899E-3</v>
      </c>
      <c r="T95" s="44">
        <v>1.4167762562453043E-3</v>
      </c>
      <c r="U95"/>
      <c r="V95" s="90">
        <v>15.839999999999998</v>
      </c>
      <c r="W95" s="90">
        <v>14.63172413793103</v>
      </c>
      <c r="X95" s="90">
        <v>13.745890909090907</v>
      </c>
      <c r="Y95" s="90">
        <v>14.020808727272723</v>
      </c>
      <c r="Z95" s="90">
        <v>14.301224901818181</v>
      </c>
      <c r="AA95"/>
      <c r="AB95"/>
      <c r="AC95"/>
      <c r="AD95"/>
      <c r="AE95"/>
    </row>
    <row r="96" spans="1:31" ht="15.75" x14ac:dyDescent="0.25">
      <c r="A96" s="67" t="s">
        <v>35</v>
      </c>
      <c r="B96" s="72"/>
      <c r="C96" s="72"/>
      <c r="D96" s="35">
        <v>9899.9999999999982</v>
      </c>
      <c r="E96" s="69"/>
      <c r="F96" s="35">
        <v>500</v>
      </c>
      <c r="G96" s="69"/>
      <c r="H96" s="35">
        <v>500</v>
      </c>
      <c r="I96" s="69"/>
      <c r="J96" s="35">
        <v>0</v>
      </c>
      <c r="K96" s="70"/>
      <c r="L96" s="35">
        <v>0</v>
      </c>
      <c r="M96" s="43"/>
      <c r="N96" s="35">
        <v>0</v>
      </c>
      <c r="O96"/>
      <c r="P96" s="44">
        <v>3.1298830199705512E-4</v>
      </c>
      <c r="Q96" s="44">
        <v>3.4383065846272585E-4</v>
      </c>
      <c r="R96" s="44">
        <v>0</v>
      </c>
      <c r="S96" s="44">
        <v>0</v>
      </c>
      <c r="T96" s="44">
        <v>0</v>
      </c>
      <c r="U96"/>
      <c r="V96" s="90">
        <v>4</v>
      </c>
      <c r="W96" s="90">
        <v>3.4482758620689653</v>
      </c>
      <c r="X96" s="90">
        <v>0</v>
      </c>
      <c r="Y96" s="90">
        <v>0</v>
      </c>
      <c r="Z96" s="90">
        <v>0</v>
      </c>
      <c r="AA96"/>
      <c r="AB96"/>
      <c r="AC96"/>
      <c r="AD96"/>
      <c r="AE96"/>
    </row>
    <row r="97" spans="1:31" ht="15.75" x14ac:dyDescent="0.25">
      <c r="A97" s="67" t="s">
        <v>63</v>
      </c>
      <c r="B97" s="72"/>
      <c r="C97" s="72"/>
      <c r="D97" s="35">
        <v>0</v>
      </c>
      <c r="E97" s="69"/>
      <c r="F97" s="35">
        <v>20000</v>
      </c>
      <c r="G97" s="69"/>
      <c r="H97" s="35">
        <v>20400</v>
      </c>
      <c r="I97" s="69"/>
      <c r="J97" s="35">
        <v>20808</v>
      </c>
      <c r="K97" s="70"/>
      <c r="L97" s="35">
        <v>21224.16</v>
      </c>
      <c r="M97" s="43"/>
      <c r="N97" s="35">
        <v>21648.643199999999</v>
      </c>
      <c r="O97"/>
      <c r="P97" s="44">
        <v>1.2519532079882205E-2</v>
      </c>
      <c r="Q97" s="44">
        <v>1.4028290865279215E-2</v>
      </c>
      <c r="R97" s="44">
        <v>1.3122659444783046E-2</v>
      </c>
      <c r="S97" s="44">
        <v>1.2999950429427433E-2</v>
      </c>
      <c r="T97" s="44">
        <v>1.2997947305002791E-2</v>
      </c>
      <c r="U97"/>
      <c r="V97" s="90">
        <v>160</v>
      </c>
      <c r="W97" s="90">
        <v>140.68965517241378</v>
      </c>
      <c r="X97" s="90">
        <v>126.10909090909091</v>
      </c>
      <c r="Y97" s="90">
        <v>128.63127272727272</v>
      </c>
      <c r="Z97" s="90">
        <v>131.20389818181818</v>
      </c>
      <c r="AA97"/>
      <c r="AB97"/>
      <c r="AC97"/>
      <c r="AD97"/>
      <c r="AE97"/>
    </row>
    <row r="98" spans="1:31" ht="15.75" x14ac:dyDescent="0.25">
      <c r="A98" s="67" t="s">
        <v>64</v>
      </c>
      <c r="B98" s="72"/>
      <c r="C98" s="72"/>
      <c r="D98" s="35">
        <v>0</v>
      </c>
      <c r="E98" s="69"/>
      <c r="F98" s="35">
        <v>9899.9999999999982</v>
      </c>
      <c r="G98" s="69"/>
      <c r="H98" s="35">
        <v>500</v>
      </c>
      <c r="I98" s="69"/>
      <c r="J98" s="35">
        <v>500</v>
      </c>
      <c r="K98" s="70"/>
      <c r="L98" s="35">
        <v>0</v>
      </c>
      <c r="M98" s="43"/>
      <c r="N98" s="35">
        <v>0</v>
      </c>
      <c r="O98"/>
      <c r="P98" s="44">
        <v>6.1971683795416909E-3</v>
      </c>
      <c r="Q98" s="44">
        <v>3.4383065846272585E-4</v>
      </c>
      <c r="R98" s="44">
        <v>3.1532726462858148E-4</v>
      </c>
      <c r="S98" s="44">
        <v>0</v>
      </c>
      <c r="T98" s="44">
        <v>0</v>
      </c>
      <c r="U98"/>
      <c r="V98" s="90">
        <v>79.199999999999989</v>
      </c>
      <c r="W98" s="90">
        <v>3.4482758620689653</v>
      </c>
      <c r="X98" s="90">
        <v>3.0303030303030303</v>
      </c>
      <c r="Y98" s="90">
        <v>0</v>
      </c>
      <c r="Z98" s="90">
        <v>0</v>
      </c>
      <c r="AA98"/>
      <c r="AB98"/>
      <c r="AC98"/>
      <c r="AD98"/>
      <c r="AE98"/>
    </row>
    <row r="99" spans="1:31" ht="15.75" x14ac:dyDescent="0.25">
      <c r="A99" s="67" t="s">
        <v>65</v>
      </c>
      <c r="B99" s="72"/>
      <c r="C99" s="72"/>
      <c r="D99" s="35">
        <v>0</v>
      </c>
      <c r="E99" s="69"/>
      <c r="F99" s="35">
        <v>4062.5</v>
      </c>
      <c r="G99" s="69"/>
      <c r="H99" s="35">
        <v>4712.5</v>
      </c>
      <c r="I99" s="69"/>
      <c r="J99" s="35">
        <v>5362.5</v>
      </c>
      <c r="K99" s="70"/>
      <c r="L99" s="35">
        <v>5362.5</v>
      </c>
      <c r="M99" s="43"/>
      <c r="N99" s="35">
        <v>5362.5</v>
      </c>
      <c r="O99"/>
      <c r="P99" s="44">
        <v>2.543029953726073E-3</v>
      </c>
      <c r="Q99" s="44">
        <v>3.2406039560111911E-3</v>
      </c>
      <c r="R99" s="44">
        <v>3.3818849131415363E-3</v>
      </c>
      <c r="S99" s="44">
        <v>3.2845697628459554E-3</v>
      </c>
      <c r="T99" s="44">
        <v>3.2196702481140931E-3</v>
      </c>
      <c r="U99"/>
      <c r="V99" s="90">
        <v>32.5</v>
      </c>
      <c r="W99" s="90">
        <v>32.5</v>
      </c>
      <c r="X99" s="90">
        <v>32.5</v>
      </c>
      <c r="Y99" s="90">
        <v>32.5</v>
      </c>
      <c r="Z99" s="90">
        <v>32.5</v>
      </c>
      <c r="AA99"/>
      <c r="AB99"/>
      <c r="AC99"/>
      <c r="AD99"/>
      <c r="AE99"/>
    </row>
    <row r="100" spans="1:31" ht="15.75" x14ac:dyDescent="0.25">
      <c r="A100" s="67" t="s">
        <v>66</v>
      </c>
      <c r="B100" s="72"/>
      <c r="C100" s="72"/>
      <c r="D100" s="35">
        <v>0</v>
      </c>
      <c r="E100" s="69"/>
      <c r="F100" s="35">
        <v>4062.5</v>
      </c>
      <c r="G100" s="69"/>
      <c r="H100" s="35">
        <v>4712.5</v>
      </c>
      <c r="I100" s="69"/>
      <c r="J100" s="35">
        <v>5362.5</v>
      </c>
      <c r="K100" s="70"/>
      <c r="L100" s="35">
        <v>5362.5</v>
      </c>
      <c r="M100" s="43"/>
      <c r="N100" s="35">
        <v>5362.5</v>
      </c>
      <c r="O100"/>
      <c r="P100" s="44">
        <v>2.543029953726073E-3</v>
      </c>
      <c r="Q100" s="44">
        <v>3.2406039560111911E-3</v>
      </c>
      <c r="R100" s="44">
        <v>3.3818849131415363E-3</v>
      </c>
      <c r="S100" s="44">
        <v>3.2845697628459554E-3</v>
      </c>
      <c r="T100" s="44">
        <v>3.2196702481140931E-3</v>
      </c>
      <c r="U100"/>
      <c r="V100" s="90">
        <v>32.5</v>
      </c>
      <c r="W100" s="90">
        <v>32.5</v>
      </c>
      <c r="X100" s="90">
        <v>32.5</v>
      </c>
      <c r="Y100" s="90">
        <v>32.5</v>
      </c>
      <c r="Z100" s="90">
        <v>32.5</v>
      </c>
      <c r="AA100"/>
      <c r="AB100"/>
      <c r="AC100"/>
      <c r="AD100"/>
      <c r="AE100"/>
    </row>
    <row r="101" spans="1:31" ht="15.75" x14ac:dyDescent="0.25">
      <c r="A101" s="67" t="s">
        <v>67</v>
      </c>
      <c r="B101" s="72"/>
      <c r="C101" s="72"/>
      <c r="D101" s="35">
        <v>0</v>
      </c>
      <c r="E101" s="69"/>
      <c r="F101" s="35">
        <v>2059.1999999999998</v>
      </c>
      <c r="G101" s="69"/>
      <c r="H101" s="35">
        <v>2206.4639999999999</v>
      </c>
      <c r="I101" s="69"/>
      <c r="J101" s="35">
        <v>2358.7948799999999</v>
      </c>
      <c r="K101" s="70"/>
      <c r="L101" s="35">
        <v>2405.9707775999996</v>
      </c>
      <c r="M101" s="43"/>
      <c r="N101" s="35">
        <v>2454.0901931519998</v>
      </c>
      <c r="O101"/>
      <c r="P101" s="44">
        <v>1.2890110229446718E-3</v>
      </c>
      <c r="Q101" s="44">
        <v>1.5172999399885997E-3</v>
      </c>
      <c r="R101" s="44">
        <v>1.4875846746606059E-3</v>
      </c>
      <c r="S101" s="44">
        <v>1.4736743806798935E-3</v>
      </c>
      <c r="T101" s="44">
        <v>1.4734473064951165E-3</v>
      </c>
      <c r="U101"/>
      <c r="V101" s="90">
        <v>16.473599999999998</v>
      </c>
      <c r="W101" s="90">
        <v>15.216993103448276</v>
      </c>
      <c r="X101" s="90">
        <v>14.295726545454546</v>
      </c>
      <c r="Y101" s="90">
        <v>14.581641076363633</v>
      </c>
      <c r="Z101" s="90">
        <v>14.873273897890908</v>
      </c>
      <c r="AA101"/>
      <c r="AB101"/>
      <c r="AC101"/>
      <c r="AD101"/>
      <c r="AE101"/>
    </row>
    <row r="102" spans="1:31" ht="15.75" x14ac:dyDescent="0.25">
      <c r="A102" s="67" t="s">
        <v>68</v>
      </c>
      <c r="B102" s="72"/>
      <c r="C102" s="72"/>
      <c r="D102" s="35">
        <v>0</v>
      </c>
      <c r="E102" s="69"/>
      <c r="F102" s="35">
        <v>3125</v>
      </c>
      <c r="G102" s="69"/>
      <c r="H102" s="35">
        <v>3697.5</v>
      </c>
      <c r="I102" s="69"/>
      <c r="J102" s="35">
        <v>4291.6499999999996</v>
      </c>
      <c r="K102" s="70"/>
      <c r="L102" s="35">
        <v>4377.4829999999993</v>
      </c>
      <c r="M102" s="43"/>
      <c r="N102" s="35">
        <v>4465.0326599999999</v>
      </c>
      <c r="O102"/>
      <c r="P102" s="44">
        <v>1.9561768874815947E-3</v>
      </c>
      <c r="Q102" s="44">
        <v>2.5426277193318575E-3</v>
      </c>
      <c r="R102" s="44">
        <v>2.7065485104865029E-3</v>
      </c>
      <c r="S102" s="44">
        <v>2.6812397760694077E-3</v>
      </c>
      <c r="T102" s="44">
        <v>2.6808266316568257E-3</v>
      </c>
      <c r="U102"/>
      <c r="V102" s="90">
        <v>25</v>
      </c>
      <c r="W102" s="90">
        <v>25.5</v>
      </c>
      <c r="X102" s="90">
        <v>26.009999999999998</v>
      </c>
      <c r="Y102" s="90">
        <v>26.530199999999997</v>
      </c>
      <c r="Z102" s="90">
        <v>27.060803999999997</v>
      </c>
      <c r="AA102"/>
      <c r="AB102"/>
      <c r="AC102"/>
      <c r="AD102"/>
      <c r="AE102"/>
    </row>
    <row r="103" spans="1:31" ht="15.75" x14ac:dyDescent="0.25">
      <c r="A103" s="67" t="s">
        <v>69</v>
      </c>
      <c r="B103" s="72"/>
      <c r="C103" s="72"/>
      <c r="D103" s="35">
        <v>0</v>
      </c>
      <c r="E103" s="69"/>
      <c r="F103" s="35">
        <v>1500</v>
      </c>
      <c r="G103" s="69"/>
      <c r="H103" s="35">
        <v>1530</v>
      </c>
      <c r="I103" s="69"/>
      <c r="J103" s="35">
        <v>1560.6</v>
      </c>
      <c r="K103" s="70"/>
      <c r="L103" s="35">
        <v>1591.8119999999999</v>
      </c>
      <c r="M103" s="43"/>
      <c r="N103" s="35">
        <v>1623.64824</v>
      </c>
      <c r="O103"/>
      <c r="P103" s="44">
        <v>9.3896490599116548E-4</v>
      </c>
      <c r="Q103" s="44">
        <v>1.0521218148959411E-3</v>
      </c>
      <c r="R103" s="44">
        <v>9.8419945835872841E-4</v>
      </c>
      <c r="S103" s="44">
        <v>9.7499628220705742E-4</v>
      </c>
      <c r="T103" s="44">
        <v>9.7484604787520946E-4</v>
      </c>
      <c r="U103"/>
      <c r="V103" s="90">
        <v>12</v>
      </c>
      <c r="W103" s="90">
        <v>10.551724137931034</v>
      </c>
      <c r="X103" s="90">
        <v>9.4581818181818171</v>
      </c>
      <c r="Y103" s="90">
        <v>9.6473454545454533</v>
      </c>
      <c r="Z103" s="90">
        <v>9.8402923636363635</v>
      </c>
      <c r="AA103"/>
      <c r="AB103"/>
      <c r="AC103"/>
      <c r="AD103"/>
      <c r="AE103"/>
    </row>
    <row r="104" spans="1:31" ht="15.75" x14ac:dyDescent="0.25">
      <c r="A104" s="67" t="s">
        <v>70</v>
      </c>
      <c r="B104" s="72"/>
      <c r="C104" s="72"/>
      <c r="D104" s="35">
        <v>5000</v>
      </c>
      <c r="E104" s="69"/>
      <c r="F104" s="35">
        <v>5000</v>
      </c>
      <c r="G104" s="69"/>
      <c r="H104" s="35">
        <v>5100</v>
      </c>
      <c r="I104" s="69"/>
      <c r="J104" s="35">
        <v>5202</v>
      </c>
      <c r="K104" s="70"/>
      <c r="L104" s="35">
        <v>5306.04</v>
      </c>
      <c r="M104" s="43"/>
      <c r="N104" s="35">
        <v>5412.1607999999997</v>
      </c>
      <c r="O104"/>
      <c r="P104" s="44">
        <v>3.1298830199705512E-3</v>
      </c>
      <c r="Q104" s="44">
        <v>3.5070727163198038E-3</v>
      </c>
      <c r="R104" s="44">
        <v>3.2806648611957614E-3</v>
      </c>
      <c r="S104" s="44">
        <v>3.2499876073568581E-3</v>
      </c>
      <c r="T104" s="44">
        <v>3.2494868262506978E-3</v>
      </c>
      <c r="U104"/>
      <c r="V104" s="90">
        <v>40</v>
      </c>
      <c r="W104" s="90">
        <v>35.172413793103445</v>
      </c>
      <c r="X104" s="90">
        <v>31.527272727272727</v>
      </c>
      <c r="Y104" s="90">
        <v>32.157818181818179</v>
      </c>
      <c r="Z104" s="90">
        <v>32.800974545454544</v>
      </c>
      <c r="AA104"/>
      <c r="AB104"/>
      <c r="AC104"/>
      <c r="AD104"/>
      <c r="AE104"/>
    </row>
    <row r="105" spans="1:31" ht="15.75" x14ac:dyDescent="0.25">
      <c r="A105" s="67" t="s">
        <v>71</v>
      </c>
      <c r="B105" s="72"/>
      <c r="C105" s="72"/>
      <c r="D105" s="35">
        <v>0</v>
      </c>
      <c r="E105" s="69"/>
      <c r="F105" s="35">
        <v>791.99999999999989</v>
      </c>
      <c r="G105" s="69"/>
      <c r="H105" s="35">
        <v>848.63999999999987</v>
      </c>
      <c r="I105" s="69"/>
      <c r="J105" s="35">
        <v>907.22879999999986</v>
      </c>
      <c r="K105" s="70"/>
      <c r="L105" s="35">
        <v>925.37337599999978</v>
      </c>
      <c r="M105" s="43"/>
      <c r="N105" s="35">
        <v>943.88084351999987</v>
      </c>
      <c r="O105"/>
      <c r="P105" s="44">
        <v>4.9577347036333522E-4</v>
      </c>
      <c r="Q105" s="44">
        <v>5.8357689999561529E-4</v>
      </c>
      <c r="R105" s="44">
        <v>5.7214795179254068E-4</v>
      </c>
      <c r="S105" s="44">
        <v>5.6679783872303597E-4</v>
      </c>
      <c r="T105" s="44">
        <v>5.6671050249812167E-4</v>
      </c>
      <c r="U105"/>
      <c r="V105" s="90">
        <v>6.3359999999999994</v>
      </c>
      <c r="W105" s="90">
        <v>5.852689655172413</v>
      </c>
      <c r="X105" s="90">
        <v>5.498356363636363</v>
      </c>
      <c r="Y105" s="90">
        <v>5.6083234909090898</v>
      </c>
      <c r="Z105" s="90">
        <v>5.7204899607272717</v>
      </c>
      <c r="AA105"/>
      <c r="AB105"/>
      <c r="AC105"/>
      <c r="AD105"/>
      <c r="AE105"/>
    </row>
    <row r="106" spans="1:31" ht="15.75" x14ac:dyDescent="0.25">
      <c r="A106" s="67" t="s">
        <v>72</v>
      </c>
      <c r="B106" s="72"/>
      <c r="C106" s="72"/>
      <c r="D106" s="35">
        <v>10000</v>
      </c>
      <c r="E106" s="69"/>
      <c r="F106" s="35">
        <v>20000</v>
      </c>
      <c r="G106" s="69"/>
      <c r="H106" s="35">
        <v>10000</v>
      </c>
      <c r="I106" s="69"/>
      <c r="J106" s="35">
        <v>5000</v>
      </c>
      <c r="K106" s="70"/>
      <c r="L106" s="35">
        <v>5000</v>
      </c>
      <c r="M106" s="43"/>
      <c r="N106" s="35">
        <v>5000</v>
      </c>
      <c r="O106"/>
      <c r="P106" s="44">
        <v>1.2519532079882205E-2</v>
      </c>
      <c r="Q106" s="44">
        <v>6.8766131692545168E-3</v>
      </c>
      <c r="R106" s="44">
        <v>3.1532726462858147E-3</v>
      </c>
      <c r="S106" s="44">
        <v>3.062535909413478E-3</v>
      </c>
      <c r="T106" s="44">
        <v>3.0020235413651219E-3</v>
      </c>
      <c r="U106"/>
      <c r="V106" s="90">
        <v>160</v>
      </c>
      <c r="W106" s="90">
        <v>68.965517241379317</v>
      </c>
      <c r="X106" s="90">
        <v>30.303030303030305</v>
      </c>
      <c r="Y106" s="90">
        <v>30.303030303030305</v>
      </c>
      <c r="Z106" s="90">
        <v>30.303030303030305</v>
      </c>
      <c r="AA106"/>
      <c r="AB106"/>
      <c r="AC106"/>
      <c r="AD106"/>
      <c r="AE106"/>
    </row>
    <row r="107" spans="1:31" ht="15.75" x14ac:dyDescent="0.25">
      <c r="A107" s="67">
        <v>0</v>
      </c>
      <c r="B107" s="72"/>
      <c r="C107" s="72"/>
      <c r="D107" s="35">
        <v>0</v>
      </c>
      <c r="E107" s="69"/>
      <c r="F107" s="35">
        <v>0</v>
      </c>
      <c r="G107" s="69"/>
      <c r="H107" s="35">
        <v>0</v>
      </c>
      <c r="I107" s="69"/>
      <c r="J107" s="35">
        <v>0</v>
      </c>
      <c r="K107" s="70"/>
      <c r="L107" s="35">
        <v>0</v>
      </c>
      <c r="M107" s="43"/>
      <c r="N107" s="35">
        <v>0</v>
      </c>
      <c r="O107"/>
      <c r="P107" s="44">
        <v>0</v>
      </c>
      <c r="Q107" s="44">
        <v>0</v>
      </c>
      <c r="R107" s="44">
        <v>0</v>
      </c>
      <c r="S107" s="44">
        <v>0</v>
      </c>
      <c r="T107" s="44">
        <v>0</v>
      </c>
      <c r="U107"/>
      <c r="V107" s="90">
        <v>0</v>
      </c>
      <c r="W107" s="90">
        <v>0</v>
      </c>
      <c r="X107" s="90">
        <v>0</v>
      </c>
      <c r="Y107" s="90">
        <v>0</v>
      </c>
      <c r="Z107" s="90">
        <v>0</v>
      </c>
      <c r="AA107"/>
      <c r="AB107"/>
      <c r="AC107"/>
      <c r="AD107"/>
      <c r="AE107"/>
    </row>
    <row r="108" spans="1:31" ht="15.75" x14ac:dyDescent="0.25">
      <c r="A108" s="67">
        <v>0</v>
      </c>
      <c r="B108" s="98"/>
      <c r="C108" s="98"/>
      <c r="D108" s="35">
        <v>0</v>
      </c>
      <c r="E108" s="69"/>
      <c r="F108" s="35">
        <v>0</v>
      </c>
      <c r="G108" s="69"/>
      <c r="H108" s="35">
        <v>0</v>
      </c>
      <c r="I108" s="69"/>
      <c r="J108" s="35">
        <v>0</v>
      </c>
      <c r="K108" s="70"/>
      <c r="L108" s="35">
        <v>0</v>
      </c>
      <c r="M108" s="43"/>
      <c r="N108" s="35">
        <v>0</v>
      </c>
      <c r="O108"/>
      <c r="P108" s="44">
        <v>0</v>
      </c>
      <c r="Q108" s="44">
        <v>0</v>
      </c>
      <c r="R108" s="44">
        <v>0</v>
      </c>
      <c r="S108" s="44">
        <v>0</v>
      </c>
      <c r="T108" s="44">
        <v>0</v>
      </c>
      <c r="U108"/>
      <c r="V108" s="90">
        <v>0</v>
      </c>
      <c r="W108" s="90">
        <v>0</v>
      </c>
      <c r="X108" s="90">
        <v>0</v>
      </c>
      <c r="Y108" s="90">
        <v>0</v>
      </c>
      <c r="Z108" s="90">
        <v>0</v>
      </c>
      <c r="AA108"/>
      <c r="AB108"/>
      <c r="AC108"/>
      <c r="AD108"/>
      <c r="AE108"/>
    </row>
    <row r="109" spans="1:31" ht="15.75" x14ac:dyDescent="0.25">
      <c r="A109" s="67">
        <v>0</v>
      </c>
      <c r="B109" s="98"/>
      <c r="C109" s="98"/>
      <c r="D109" s="35">
        <v>0</v>
      </c>
      <c r="E109" s="69"/>
      <c r="F109" s="35">
        <v>0</v>
      </c>
      <c r="G109" s="69"/>
      <c r="H109" s="35">
        <v>0</v>
      </c>
      <c r="I109" s="69"/>
      <c r="J109" s="35">
        <v>0</v>
      </c>
      <c r="K109" s="70"/>
      <c r="L109" s="35">
        <v>0</v>
      </c>
      <c r="M109" s="43"/>
      <c r="N109" s="35">
        <v>0</v>
      </c>
      <c r="O109"/>
      <c r="P109" s="44">
        <v>0</v>
      </c>
      <c r="Q109" s="44">
        <v>0</v>
      </c>
      <c r="R109" s="44">
        <v>0</v>
      </c>
      <c r="S109" s="44">
        <v>0</v>
      </c>
      <c r="T109" s="44">
        <v>0</v>
      </c>
      <c r="U109"/>
      <c r="V109" s="90">
        <v>0</v>
      </c>
      <c r="W109" s="90">
        <v>0</v>
      </c>
      <c r="X109" s="90">
        <v>0</v>
      </c>
      <c r="Y109" s="90">
        <v>0</v>
      </c>
      <c r="Z109" s="90">
        <v>0</v>
      </c>
      <c r="AA109"/>
      <c r="AB109"/>
      <c r="AC109"/>
      <c r="AD109"/>
      <c r="AE109"/>
    </row>
    <row r="110" spans="1:31" ht="15.75" x14ac:dyDescent="0.25">
      <c r="A110" s="67">
        <v>0</v>
      </c>
      <c r="B110" s="98"/>
      <c r="C110" s="98"/>
      <c r="D110" s="35">
        <v>0</v>
      </c>
      <c r="E110" s="69"/>
      <c r="F110" s="35">
        <v>0</v>
      </c>
      <c r="G110" s="69"/>
      <c r="H110" s="35">
        <v>0</v>
      </c>
      <c r="I110" s="69"/>
      <c r="J110" s="35">
        <v>0</v>
      </c>
      <c r="K110" s="70"/>
      <c r="L110" s="35">
        <v>0</v>
      </c>
      <c r="M110" s="43"/>
      <c r="N110" s="35">
        <v>0</v>
      </c>
      <c r="O110"/>
      <c r="P110" s="44">
        <v>0</v>
      </c>
      <c r="Q110" s="44">
        <v>0</v>
      </c>
      <c r="R110" s="44">
        <v>0</v>
      </c>
      <c r="S110" s="44">
        <v>0</v>
      </c>
      <c r="T110" s="44">
        <v>0</v>
      </c>
      <c r="U110"/>
      <c r="V110" s="90">
        <v>0</v>
      </c>
      <c r="W110" s="90">
        <v>0</v>
      </c>
      <c r="X110" s="90">
        <v>0</v>
      </c>
      <c r="Y110" s="90">
        <v>0</v>
      </c>
      <c r="Z110" s="90">
        <v>0</v>
      </c>
      <c r="AA110"/>
      <c r="AB110"/>
      <c r="AC110"/>
      <c r="AD110"/>
      <c r="AE110"/>
    </row>
    <row r="111" spans="1:31" ht="15.75" x14ac:dyDescent="0.25">
      <c r="A111" s="67">
        <v>0</v>
      </c>
      <c r="B111" s="98"/>
      <c r="C111" s="98"/>
      <c r="D111" s="35">
        <v>0</v>
      </c>
      <c r="E111" s="69"/>
      <c r="F111" s="35">
        <v>0</v>
      </c>
      <c r="G111" s="69"/>
      <c r="H111" s="35">
        <v>0</v>
      </c>
      <c r="I111" s="69"/>
      <c r="J111" s="35">
        <v>0</v>
      </c>
      <c r="K111" s="70"/>
      <c r="L111" s="35">
        <v>0</v>
      </c>
      <c r="M111" s="43"/>
      <c r="N111" s="35">
        <v>0</v>
      </c>
      <c r="O111"/>
      <c r="P111" s="44">
        <v>0</v>
      </c>
      <c r="Q111" s="44">
        <v>0</v>
      </c>
      <c r="R111" s="44">
        <v>0</v>
      </c>
      <c r="S111" s="44">
        <v>0</v>
      </c>
      <c r="T111" s="44">
        <v>0</v>
      </c>
      <c r="U111"/>
      <c r="V111" s="90">
        <v>0</v>
      </c>
      <c r="W111" s="90">
        <v>0</v>
      </c>
      <c r="X111" s="90">
        <v>0</v>
      </c>
      <c r="Y111" s="90">
        <v>0</v>
      </c>
      <c r="Z111" s="90">
        <v>0</v>
      </c>
      <c r="AA111"/>
      <c r="AB111"/>
      <c r="AC111"/>
      <c r="AD111"/>
      <c r="AE111"/>
    </row>
    <row r="112" spans="1:31" ht="15.75" x14ac:dyDescent="0.25">
      <c r="A112" s="67">
        <v>0</v>
      </c>
      <c r="B112" s="98"/>
      <c r="C112" s="98"/>
      <c r="D112" s="35">
        <v>0</v>
      </c>
      <c r="E112" s="69"/>
      <c r="F112" s="35">
        <v>0</v>
      </c>
      <c r="G112" s="69"/>
      <c r="H112" s="35">
        <v>0</v>
      </c>
      <c r="I112" s="69"/>
      <c r="J112" s="35">
        <v>0</v>
      </c>
      <c r="K112" s="70"/>
      <c r="L112" s="35">
        <v>0</v>
      </c>
      <c r="M112" s="43"/>
      <c r="N112" s="35">
        <v>0</v>
      </c>
      <c r="O112"/>
      <c r="P112" s="44">
        <v>0</v>
      </c>
      <c r="Q112" s="44">
        <v>0</v>
      </c>
      <c r="R112" s="44">
        <v>0</v>
      </c>
      <c r="S112" s="44">
        <v>0</v>
      </c>
      <c r="T112" s="44">
        <v>0</v>
      </c>
      <c r="U112"/>
      <c r="V112" s="90">
        <v>0</v>
      </c>
      <c r="W112" s="90">
        <v>0</v>
      </c>
      <c r="X112" s="90">
        <v>0</v>
      </c>
      <c r="Y112" s="90">
        <v>0</v>
      </c>
      <c r="Z112" s="90">
        <v>0</v>
      </c>
      <c r="AA112"/>
      <c r="AB112"/>
      <c r="AC112"/>
      <c r="AD112"/>
      <c r="AE112"/>
    </row>
    <row r="113" spans="1:31" ht="15.75" x14ac:dyDescent="0.25">
      <c r="A113" s="67">
        <v>0</v>
      </c>
      <c r="B113" s="98"/>
      <c r="C113" s="98"/>
      <c r="D113" s="35">
        <v>0</v>
      </c>
      <c r="E113" s="69"/>
      <c r="F113" s="35">
        <v>0</v>
      </c>
      <c r="G113" s="69"/>
      <c r="H113" s="35">
        <v>0</v>
      </c>
      <c r="I113" s="69"/>
      <c r="J113" s="35">
        <v>0</v>
      </c>
      <c r="K113" s="70"/>
      <c r="L113" s="35">
        <v>0</v>
      </c>
      <c r="M113" s="43"/>
      <c r="N113" s="35">
        <v>0</v>
      </c>
      <c r="O113"/>
      <c r="P113" s="44">
        <v>0</v>
      </c>
      <c r="Q113" s="44">
        <v>0</v>
      </c>
      <c r="R113" s="44">
        <v>0</v>
      </c>
      <c r="S113" s="44">
        <v>0</v>
      </c>
      <c r="T113" s="44">
        <v>0</v>
      </c>
      <c r="U113"/>
      <c r="V113" s="90">
        <v>0</v>
      </c>
      <c r="W113" s="90">
        <v>0</v>
      </c>
      <c r="X113" s="90">
        <v>0</v>
      </c>
      <c r="Y113" s="90">
        <v>0</v>
      </c>
      <c r="Z113" s="90">
        <v>0</v>
      </c>
      <c r="AA113"/>
      <c r="AB113"/>
      <c r="AC113"/>
      <c r="AD113"/>
      <c r="AE113"/>
    </row>
    <row r="114" spans="1:31" ht="15.75" x14ac:dyDescent="0.25">
      <c r="A114" s="99">
        <v>0</v>
      </c>
      <c r="B114" s="98"/>
      <c r="C114" s="98"/>
      <c r="D114" s="35">
        <v>0</v>
      </c>
      <c r="E114" s="69"/>
      <c r="F114" s="35">
        <v>0</v>
      </c>
      <c r="G114" s="69"/>
      <c r="H114" s="35">
        <v>0</v>
      </c>
      <c r="I114" s="69"/>
      <c r="J114" s="35">
        <v>0</v>
      </c>
      <c r="K114" s="70"/>
      <c r="L114" s="35">
        <v>0</v>
      </c>
      <c r="M114" s="43"/>
      <c r="N114" s="35">
        <v>0</v>
      </c>
      <c r="O114"/>
      <c r="P114" s="44">
        <v>0</v>
      </c>
      <c r="Q114" s="44">
        <v>0</v>
      </c>
      <c r="R114" s="44">
        <v>0</v>
      </c>
      <c r="S114" s="44">
        <v>0</v>
      </c>
      <c r="T114" s="44">
        <v>0</v>
      </c>
      <c r="U114"/>
      <c r="V114" s="90">
        <v>0</v>
      </c>
      <c r="W114" s="90">
        <v>0</v>
      </c>
      <c r="X114" s="90">
        <v>0</v>
      </c>
      <c r="Y114" s="90">
        <v>0</v>
      </c>
      <c r="Z114" s="90">
        <v>0</v>
      </c>
      <c r="AA114"/>
      <c r="AB114"/>
      <c r="AC114"/>
      <c r="AD114"/>
      <c r="AE114"/>
    </row>
    <row r="115" spans="1:31" ht="16.5" thickBot="1" x14ac:dyDescent="0.3">
      <c r="A115" s="74"/>
      <c r="B115" s="98"/>
      <c r="C115" s="98"/>
      <c r="D115" s="93"/>
      <c r="E115" s="69"/>
      <c r="F115" s="93"/>
      <c r="G115" s="69"/>
      <c r="H115" s="93"/>
      <c r="I115" s="69"/>
      <c r="J115" s="93"/>
      <c r="K115" s="70"/>
      <c r="L115" s="94"/>
      <c r="M115" s="43"/>
      <c r="N115" s="94"/>
      <c r="O115"/>
      <c r="P115" s="53"/>
      <c r="Q115" s="53"/>
      <c r="R115" s="53"/>
      <c r="S115" s="53"/>
      <c r="T115" s="53"/>
      <c r="U115"/>
      <c r="V115" s="37"/>
      <c r="W115" s="37"/>
      <c r="X115" s="37"/>
      <c r="Y115" s="37"/>
      <c r="Z115" s="37"/>
      <c r="AA115"/>
      <c r="AB115"/>
      <c r="AC115"/>
      <c r="AD115"/>
      <c r="AE115"/>
    </row>
    <row r="116" spans="1:31" ht="16.5" thickBot="1" x14ac:dyDescent="0.3">
      <c r="A116" s="95" t="s">
        <v>73</v>
      </c>
      <c r="B116" s="72"/>
      <c r="C116" s="72"/>
      <c r="D116" s="76">
        <v>24900</v>
      </c>
      <c r="E116" s="77"/>
      <c r="F116" s="76">
        <v>72981.2</v>
      </c>
      <c r="G116" s="77"/>
      <c r="H116" s="76">
        <v>56329.203999999998</v>
      </c>
      <c r="I116" s="77"/>
      <c r="J116" s="76">
        <v>53621.345679999999</v>
      </c>
      <c r="K116" s="78"/>
      <c r="L116" s="76">
        <v>53869.272593599999</v>
      </c>
      <c r="M116" s="58"/>
      <c r="N116" s="76">
        <v>54632.158045471988</v>
      </c>
      <c r="O116"/>
      <c r="P116" s="96">
        <v>4.5684523731414961E-2</v>
      </c>
      <c r="Q116" s="96">
        <v>3.873541460400242E-2</v>
      </c>
      <c r="R116" s="96">
        <v>3.3816544517956001E-2</v>
      </c>
      <c r="S116" s="96">
        <v>3.2995316346376667E-2</v>
      </c>
      <c r="T116" s="96">
        <v>3.2801404913617375E-2</v>
      </c>
      <c r="U116"/>
      <c r="V116" s="97">
        <v>583.84960000000001</v>
      </c>
      <c r="W116" s="97">
        <v>388.47726896551723</v>
      </c>
      <c r="X116" s="97">
        <v>324.97785260606059</v>
      </c>
      <c r="Y116" s="97">
        <v>326.48043996121214</v>
      </c>
      <c r="Z116" s="97">
        <v>331.10398815437571</v>
      </c>
      <c r="AA116"/>
      <c r="AB116"/>
      <c r="AC116"/>
      <c r="AD116"/>
      <c r="AE116"/>
    </row>
    <row r="117" spans="1:31" ht="16.5" thickBot="1" x14ac:dyDescent="0.3">
      <c r="A117" s="100"/>
      <c r="B117" s="68"/>
      <c r="C117" s="68"/>
      <c r="D117" s="37"/>
      <c r="E117" s="37"/>
      <c r="F117" s="37"/>
      <c r="G117" s="37"/>
      <c r="H117" s="37"/>
      <c r="I117" s="37"/>
      <c r="J117" s="37"/>
      <c r="K117" s="38"/>
      <c r="L117" s="37"/>
      <c r="M117" s="38"/>
      <c r="N117" s="37"/>
      <c r="P117" s="53"/>
      <c r="Q117" s="53"/>
      <c r="R117" s="53"/>
      <c r="S117" s="53"/>
      <c r="T117" s="53"/>
      <c r="V117" s="37"/>
      <c r="W117" s="37"/>
      <c r="X117" s="37"/>
      <c r="Y117" s="37"/>
      <c r="Z117" s="37"/>
      <c r="AA117"/>
      <c r="AB117"/>
      <c r="AC117"/>
      <c r="AD117"/>
      <c r="AE117"/>
    </row>
    <row r="118" spans="1:31" ht="18.75" thickBot="1" x14ac:dyDescent="0.3">
      <c r="A118" s="64" t="s">
        <v>74</v>
      </c>
      <c r="B118" s="101"/>
      <c r="C118" s="101"/>
      <c r="D118" s="93"/>
      <c r="E118" s="69"/>
      <c r="F118" s="93"/>
      <c r="G118" s="69"/>
      <c r="H118" s="93"/>
      <c r="I118" s="69"/>
      <c r="J118" s="93"/>
      <c r="K118" s="70"/>
      <c r="L118" s="93"/>
      <c r="M118" s="43"/>
      <c r="N118" s="93"/>
      <c r="O118"/>
      <c r="P118" s="53"/>
      <c r="Q118" s="53"/>
      <c r="R118" s="53"/>
      <c r="S118" s="53"/>
      <c r="T118" s="53"/>
      <c r="U118"/>
      <c r="V118" s="37"/>
      <c r="W118" s="37"/>
      <c r="X118" s="37"/>
      <c r="Y118" s="37"/>
      <c r="Z118" s="37"/>
      <c r="AA118"/>
      <c r="AB118"/>
      <c r="AC118"/>
      <c r="AD118"/>
      <c r="AE118"/>
    </row>
    <row r="119" spans="1:31" ht="18.75" customHeight="1" x14ac:dyDescent="0.25">
      <c r="A119" s="67" t="s">
        <v>75</v>
      </c>
      <c r="B119" s="68"/>
      <c r="C119" s="68"/>
      <c r="D119" s="35">
        <v>0</v>
      </c>
      <c r="E119" s="69"/>
      <c r="F119" s="35">
        <v>188000</v>
      </c>
      <c r="G119" s="69"/>
      <c r="H119" s="35">
        <v>188000</v>
      </c>
      <c r="I119" s="69"/>
      <c r="J119" s="35">
        <v>188000</v>
      </c>
      <c r="K119" s="70"/>
      <c r="L119" s="35">
        <v>188000</v>
      </c>
      <c r="M119" s="43"/>
      <c r="N119" s="35">
        <v>188000</v>
      </c>
      <c r="O119"/>
      <c r="P119" s="44">
        <v>0.11768360155089273</v>
      </c>
      <c r="Q119" s="44">
        <v>0.12928032758198491</v>
      </c>
      <c r="R119" s="44">
        <v>0.11856305150034663</v>
      </c>
      <c r="S119" s="44">
        <v>0.11515135019394677</v>
      </c>
      <c r="T119" s="44">
        <v>0.11287608515532858</v>
      </c>
      <c r="U119"/>
      <c r="V119" s="90">
        <v>1504</v>
      </c>
      <c r="W119" s="90">
        <v>1296.5517241379309</v>
      </c>
      <c r="X119" s="90">
        <v>1139.3939393939395</v>
      </c>
      <c r="Y119" s="90">
        <v>1139.3939393939395</v>
      </c>
      <c r="Z119" s="90">
        <v>1139.3939393939395</v>
      </c>
      <c r="AA119"/>
      <c r="AB119"/>
      <c r="AC119"/>
      <c r="AD119"/>
      <c r="AE119"/>
    </row>
    <row r="120" spans="1:31" ht="15.75" x14ac:dyDescent="0.25">
      <c r="A120" s="67" t="s">
        <v>76</v>
      </c>
      <c r="B120" s="72"/>
      <c r="C120" s="72"/>
      <c r="D120" s="35">
        <v>0</v>
      </c>
      <c r="E120" s="69"/>
      <c r="F120" s="35">
        <v>47000</v>
      </c>
      <c r="G120" s="69"/>
      <c r="H120" s="35">
        <v>47940</v>
      </c>
      <c r="I120" s="69"/>
      <c r="J120" s="35">
        <v>48898.8</v>
      </c>
      <c r="K120" s="70"/>
      <c r="L120" s="35">
        <v>49876.775999999998</v>
      </c>
      <c r="M120" s="43"/>
      <c r="N120" s="35">
        <v>50874.311519999996</v>
      </c>
      <c r="O120"/>
      <c r="P120" s="44">
        <v>2.9420900387723183E-2</v>
      </c>
      <c r="Q120" s="44">
        <v>3.2966483533406157E-2</v>
      </c>
      <c r="R120" s="44">
        <v>3.0838249695240159E-2</v>
      </c>
      <c r="S120" s="44">
        <v>3.0549883509154465E-2</v>
      </c>
      <c r="T120" s="44">
        <v>3.054517616675656E-2</v>
      </c>
      <c r="U120"/>
      <c r="V120" s="90">
        <v>376</v>
      </c>
      <c r="W120" s="90">
        <v>330.62068965517244</v>
      </c>
      <c r="X120" s="90">
        <v>296.35636363636365</v>
      </c>
      <c r="Y120" s="90">
        <v>302.28349090909092</v>
      </c>
      <c r="Z120" s="90">
        <v>308.32916072727272</v>
      </c>
      <c r="AA120"/>
      <c r="AB120"/>
      <c r="AC120"/>
      <c r="AD120"/>
      <c r="AE120"/>
    </row>
    <row r="121" spans="1:31" ht="15.75" x14ac:dyDescent="0.25">
      <c r="A121" s="67" t="s">
        <v>77</v>
      </c>
      <c r="B121" s="72"/>
      <c r="C121" s="72"/>
      <c r="D121" s="35">
        <v>0</v>
      </c>
      <c r="E121" s="69"/>
      <c r="F121" s="35">
        <v>23500</v>
      </c>
      <c r="G121" s="69"/>
      <c r="H121" s="35">
        <v>23970</v>
      </c>
      <c r="I121" s="69"/>
      <c r="J121" s="35">
        <v>24449.4</v>
      </c>
      <c r="K121" s="70"/>
      <c r="L121" s="35">
        <v>24938.387999999999</v>
      </c>
      <c r="M121" s="43"/>
      <c r="N121" s="35">
        <v>25437.155759999998</v>
      </c>
      <c r="O121"/>
      <c r="P121" s="44">
        <v>1.4710450193861592E-2</v>
      </c>
      <c r="Q121" s="44">
        <v>1.6483241766703079E-2</v>
      </c>
      <c r="R121" s="44">
        <v>1.5419124847620079E-2</v>
      </c>
      <c r="S121" s="44">
        <v>1.5274941754577233E-2</v>
      </c>
      <c r="T121" s="44">
        <v>1.527258808337828E-2</v>
      </c>
      <c r="U121"/>
      <c r="V121" s="90">
        <v>188</v>
      </c>
      <c r="W121" s="90">
        <v>165.31034482758622</v>
      </c>
      <c r="X121" s="90">
        <v>148.17818181818183</v>
      </c>
      <c r="Y121" s="90">
        <v>151.14174545454546</v>
      </c>
      <c r="Z121" s="90">
        <v>154.16458036363636</v>
      </c>
      <c r="AA121"/>
      <c r="AB121"/>
      <c r="AC121"/>
      <c r="AD121"/>
      <c r="AE121"/>
    </row>
    <row r="122" spans="1:31" ht="15.75" x14ac:dyDescent="0.25">
      <c r="A122" s="67" t="s">
        <v>78</v>
      </c>
      <c r="B122" s="72"/>
      <c r="C122" s="72"/>
      <c r="D122" s="35">
        <v>0</v>
      </c>
      <c r="E122" s="69"/>
      <c r="F122" s="35">
        <v>1175</v>
      </c>
      <c r="G122" s="69"/>
      <c r="H122" s="35">
        <v>1198.5</v>
      </c>
      <c r="I122" s="69"/>
      <c r="J122" s="35">
        <v>1222.47</v>
      </c>
      <c r="K122" s="70"/>
      <c r="L122" s="35">
        <v>1246.9194</v>
      </c>
      <c r="M122" s="43"/>
      <c r="N122" s="35">
        <v>1271.857788</v>
      </c>
      <c r="O122"/>
      <c r="P122" s="44">
        <v>7.3552250969307958E-4</v>
      </c>
      <c r="Q122" s="44">
        <v>8.2416208833515389E-4</v>
      </c>
      <c r="R122" s="44">
        <v>7.7095624238100399E-4</v>
      </c>
      <c r="S122" s="44">
        <v>7.6374708772886167E-4</v>
      </c>
      <c r="T122" s="44">
        <v>7.6362940416891409E-4</v>
      </c>
      <c r="U122"/>
      <c r="V122" s="90">
        <v>9.4</v>
      </c>
      <c r="W122" s="90">
        <v>8.2655172413793103</v>
      </c>
      <c r="X122" s="90">
        <v>7.4089090909090913</v>
      </c>
      <c r="Y122" s="90">
        <v>7.5570872727272729</v>
      </c>
      <c r="Z122" s="90">
        <v>7.708229018181818</v>
      </c>
      <c r="AA122"/>
      <c r="AB122"/>
      <c r="AC122"/>
      <c r="AD122"/>
      <c r="AE122"/>
    </row>
    <row r="123" spans="1:31" ht="15.75" x14ac:dyDescent="0.25">
      <c r="A123" s="67" t="s">
        <v>79</v>
      </c>
      <c r="B123" s="72"/>
      <c r="C123" s="72"/>
      <c r="D123" s="35">
        <v>0</v>
      </c>
      <c r="E123" s="69"/>
      <c r="F123" s="35">
        <v>39950</v>
      </c>
      <c r="G123" s="69"/>
      <c r="H123" s="35">
        <v>40749</v>
      </c>
      <c r="I123" s="69"/>
      <c r="J123" s="35">
        <v>41563.980000000003</v>
      </c>
      <c r="K123" s="70"/>
      <c r="L123" s="35">
        <v>42395.259599999998</v>
      </c>
      <c r="M123" s="43"/>
      <c r="N123" s="35">
        <v>43243.164791999996</v>
      </c>
      <c r="O123"/>
      <c r="P123" s="44">
        <v>2.5007765329564707E-2</v>
      </c>
      <c r="Q123" s="44">
        <v>2.8021511003395231E-2</v>
      </c>
      <c r="R123" s="44">
        <v>2.6212512240954135E-2</v>
      </c>
      <c r="S123" s="44">
        <v>2.5967400982781295E-2</v>
      </c>
      <c r="T123" s="44">
        <v>2.5963399741743075E-2</v>
      </c>
      <c r="U123"/>
      <c r="V123" s="90">
        <v>319.60000000000002</v>
      </c>
      <c r="W123" s="90">
        <v>281.02758620689656</v>
      </c>
      <c r="X123" s="90">
        <v>251.90290909090911</v>
      </c>
      <c r="Y123" s="90">
        <v>256.94096727272728</v>
      </c>
      <c r="Z123" s="90">
        <v>262.0797866181818</v>
      </c>
      <c r="AA123"/>
      <c r="AB123"/>
      <c r="AC123"/>
      <c r="AD123"/>
      <c r="AE123"/>
    </row>
    <row r="124" spans="1:31" ht="15.75" x14ac:dyDescent="0.25">
      <c r="A124" s="67" t="s">
        <v>80</v>
      </c>
      <c r="B124" s="72"/>
      <c r="C124" s="72"/>
      <c r="D124" s="35">
        <v>0</v>
      </c>
      <c r="E124" s="69"/>
      <c r="F124" s="35">
        <v>35250</v>
      </c>
      <c r="G124" s="69"/>
      <c r="H124" s="35">
        <v>35955</v>
      </c>
      <c r="I124" s="69"/>
      <c r="J124" s="35">
        <v>36674.1</v>
      </c>
      <c r="K124" s="70"/>
      <c r="L124" s="35">
        <v>37407.581999999995</v>
      </c>
      <c r="M124" s="43"/>
      <c r="N124" s="35">
        <v>38155.733639999999</v>
      </c>
      <c r="O124"/>
      <c r="P124" s="44">
        <v>2.2065675290792387E-2</v>
      </c>
      <c r="Q124" s="44">
        <v>2.4724862650054615E-2</v>
      </c>
      <c r="R124" s="44">
        <v>2.3128687271430116E-2</v>
      </c>
      <c r="S124" s="44">
        <v>2.2912412631865848E-2</v>
      </c>
      <c r="T124" s="44">
        <v>2.290888212506742E-2</v>
      </c>
      <c r="U124"/>
      <c r="V124" s="90">
        <v>282</v>
      </c>
      <c r="W124" s="90">
        <v>247.9655172413793</v>
      </c>
      <c r="X124" s="90">
        <v>222.26727272727271</v>
      </c>
      <c r="Y124" s="90">
        <v>226.71261818181816</v>
      </c>
      <c r="Z124" s="90">
        <v>231.24687054545453</v>
      </c>
      <c r="AA124"/>
      <c r="AB124"/>
      <c r="AC124"/>
      <c r="AD124"/>
      <c r="AE124"/>
    </row>
    <row r="125" spans="1:31" ht="15.75" x14ac:dyDescent="0.25">
      <c r="A125" s="67" t="s">
        <v>81</v>
      </c>
      <c r="B125" s="72"/>
      <c r="C125" s="72"/>
      <c r="D125" s="35">
        <v>0</v>
      </c>
      <c r="E125" s="69"/>
      <c r="F125" s="35">
        <v>9400</v>
      </c>
      <c r="G125" s="69"/>
      <c r="H125" s="35">
        <v>9588</v>
      </c>
      <c r="I125" s="69"/>
      <c r="J125" s="35">
        <v>9779.76</v>
      </c>
      <c r="K125" s="70"/>
      <c r="L125" s="35">
        <v>9975.3552</v>
      </c>
      <c r="M125" s="43"/>
      <c r="N125" s="35">
        <v>10174.862304</v>
      </c>
      <c r="O125"/>
      <c r="P125" s="44">
        <v>5.8841800775446367E-3</v>
      </c>
      <c r="Q125" s="44">
        <v>6.5932967066812311E-3</v>
      </c>
      <c r="R125" s="44">
        <v>6.1676499390480319E-3</v>
      </c>
      <c r="S125" s="44">
        <v>6.1099767018308934E-3</v>
      </c>
      <c r="T125" s="44">
        <v>6.1090352333513127E-3</v>
      </c>
      <c r="U125"/>
      <c r="V125" s="90">
        <v>75.2</v>
      </c>
      <c r="W125" s="90">
        <v>66.124137931034483</v>
      </c>
      <c r="X125" s="90">
        <v>59.271272727272731</v>
      </c>
      <c r="Y125" s="90">
        <v>60.456698181818183</v>
      </c>
      <c r="Z125" s="90">
        <v>61.665832145454544</v>
      </c>
      <c r="AA125"/>
      <c r="AB125"/>
      <c r="AC125"/>
      <c r="AD125"/>
      <c r="AE125"/>
    </row>
    <row r="126" spans="1:31" ht="15.75" x14ac:dyDescent="0.25">
      <c r="A126" s="67" t="s">
        <v>82</v>
      </c>
      <c r="B126" s="72"/>
      <c r="C126" s="72"/>
      <c r="D126" s="35">
        <v>0</v>
      </c>
      <c r="E126" s="69"/>
      <c r="F126" s="35">
        <v>15275</v>
      </c>
      <c r="G126" s="69"/>
      <c r="H126" s="35">
        <v>15580.5</v>
      </c>
      <c r="I126" s="69"/>
      <c r="J126" s="35">
        <v>15892.11</v>
      </c>
      <c r="K126" s="70"/>
      <c r="L126" s="35">
        <v>16209.9522</v>
      </c>
      <c r="M126" s="43"/>
      <c r="N126" s="35">
        <v>16534.151244000001</v>
      </c>
      <c r="O126"/>
      <c r="P126" s="44">
        <v>9.561792626010035E-3</v>
      </c>
      <c r="Q126" s="44">
        <v>1.0714107148357001E-2</v>
      </c>
      <c r="R126" s="44">
        <v>1.0022431150953052E-2</v>
      </c>
      <c r="S126" s="44">
        <v>9.9287121404752019E-3</v>
      </c>
      <c r="T126" s="44">
        <v>9.9271822541958828E-3</v>
      </c>
      <c r="U126"/>
      <c r="V126" s="90">
        <v>122.2</v>
      </c>
      <c r="W126" s="90">
        <v>107.45172413793104</v>
      </c>
      <c r="X126" s="90">
        <v>96.315818181818187</v>
      </c>
      <c r="Y126" s="90">
        <v>98.242134545454547</v>
      </c>
      <c r="Z126" s="90">
        <v>100.20697723636364</v>
      </c>
      <c r="AA126"/>
      <c r="AB126"/>
      <c r="AC126"/>
      <c r="AD126"/>
      <c r="AE126"/>
    </row>
    <row r="127" spans="1:31" ht="15.75" x14ac:dyDescent="0.25">
      <c r="A127" s="67" t="s">
        <v>83</v>
      </c>
      <c r="B127" s="98"/>
      <c r="C127" s="98"/>
      <c r="D127" s="35">
        <v>0</v>
      </c>
      <c r="E127" s="69"/>
      <c r="F127" s="35">
        <v>0</v>
      </c>
      <c r="G127" s="69"/>
      <c r="H127" s="35">
        <v>0</v>
      </c>
      <c r="I127" s="69"/>
      <c r="J127" s="35">
        <v>0</v>
      </c>
      <c r="K127" s="70"/>
      <c r="L127" s="35">
        <v>0</v>
      </c>
      <c r="M127" s="43"/>
      <c r="N127" s="35">
        <v>0</v>
      </c>
      <c r="O127"/>
      <c r="P127" s="44">
        <v>0</v>
      </c>
      <c r="Q127" s="44">
        <v>0</v>
      </c>
      <c r="R127" s="44">
        <v>0</v>
      </c>
      <c r="S127" s="44">
        <v>0</v>
      </c>
      <c r="T127" s="44">
        <v>0</v>
      </c>
      <c r="U127"/>
      <c r="V127" s="90">
        <v>0</v>
      </c>
      <c r="W127" s="90">
        <v>0</v>
      </c>
      <c r="X127" s="90">
        <v>0</v>
      </c>
      <c r="Y127" s="90">
        <v>0</v>
      </c>
      <c r="Z127" s="90">
        <v>0</v>
      </c>
      <c r="AA127"/>
      <c r="AB127"/>
      <c r="AC127"/>
      <c r="AD127"/>
      <c r="AE127"/>
    </row>
    <row r="128" spans="1:31" ht="15.75" x14ac:dyDescent="0.25">
      <c r="A128" s="67" t="s">
        <v>84</v>
      </c>
      <c r="B128" s="98"/>
      <c r="C128" s="98"/>
      <c r="D128" s="35">
        <v>0</v>
      </c>
      <c r="E128" s="69"/>
      <c r="F128" s="35">
        <v>19293.065170682294</v>
      </c>
      <c r="G128" s="69"/>
      <c r="H128" s="35">
        <v>19293.065170682294</v>
      </c>
      <c r="I128" s="69"/>
      <c r="J128" s="35">
        <v>19293.065170682294</v>
      </c>
      <c r="K128" s="70"/>
      <c r="L128" s="35">
        <v>19293.065170682294</v>
      </c>
      <c r="M128" s="43"/>
      <c r="N128" s="35">
        <v>19293.065170682294</v>
      </c>
      <c r="O128"/>
      <c r="P128" s="44">
        <v>1.2077007416180752E-2</v>
      </c>
      <c r="Q128" s="44">
        <v>1.3267094602799951E-2</v>
      </c>
      <c r="R128" s="44">
        <v>1.2167258933144407E-2</v>
      </c>
      <c r="S128" s="44">
        <v>1.18171409775738E-2</v>
      </c>
      <c r="T128" s="44">
        <v>1.1583647165495949E-2</v>
      </c>
      <c r="U128"/>
      <c r="V128" s="90">
        <v>154.34452136545835</v>
      </c>
      <c r="W128" s="90">
        <v>133.05562186677443</v>
      </c>
      <c r="X128" s="90">
        <v>116.92766770110481</v>
      </c>
      <c r="Y128" s="90">
        <v>116.92766770110481</v>
      </c>
      <c r="Z128" s="90">
        <v>116.92766770110481</v>
      </c>
      <c r="AA128"/>
      <c r="AB128"/>
      <c r="AC128"/>
      <c r="AD128"/>
      <c r="AE128"/>
    </row>
    <row r="129" spans="1:31" ht="15.75" x14ac:dyDescent="0.25">
      <c r="A129" s="67">
        <v>0</v>
      </c>
      <c r="B129" s="98"/>
      <c r="C129" s="98"/>
      <c r="D129" s="35">
        <v>0</v>
      </c>
      <c r="E129" s="69"/>
      <c r="F129" s="35">
        <v>0</v>
      </c>
      <c r="G129" s="69"/>
      <c r="H129" s="35">
        <v>0</v>
      </c>
      <c r="I129" s="69"/>
      <c r="J129" s="35">
        <v>0</v>
      </c>
      <c r="K129" s="70"/>
      <c r="L129" s="35">
        <v>0</v>
      </c>
      <c r="M129" s="43"/>
      <c r="N129" s="35">
        <v>0</v>
      </c>
      <c r="O129"/>
      <c r="P129" s="44">
        <v>0</v>
      </c>
      <c r="Q129" s="44">
        <v>0</v>
      </c>
      <c r="R129" s="44">
        <v>0</v>
      </c>
      <c r="S129" s="44">
        <v>0</v>
      </c>
      <c r="T129" s="44">
        <v>0</v>
      </c>
      <c r="U129"/>
      <c r="V129" s="90">
        <v>0</v>
      </c>
      <c r="W129" s="90">
        <v>0</v>
      </c>
      <c r="X129" s="90">
        <v>0</v>
      </c>
      <c r="Y129" s="90">
        <v>0</v>
      </c>
      <c r="Z129" s="90">
        <v>0</v>
      </c>
      <c r="AA129"/>
      <c r="AB129"/>
      <c r="AC129"/>
      <c r="AD129"/>
      <c r="AE129"/>
    </row>
    <row r="130" spans="1:31" ht="15.75" x14ac:dyDescent="0.25">
      <c r="A130" s="67">
        <v>0</v>
      </c>
      <c r="B130" s="98"/>
      <c r="C130" s="98"/>
      <c r="D130" s="35">
        <v>0</v>
      </c>
      <c r="E130" s="69"/>
      <c r="F130" s="35">
        <v>0</v>
      </c>
      <c r="G130" s="69"/>
      <c r="H130" s="35">
        <v>0</v>
      </c>
      <c r="I130" s="69"/>
      <c r="J130" s="35">
        <v>0</v>
      </c>
      <c r="K130" s="70"/>
      <c r="L130" s="35">
        <v>0</v>
      </c>
      <c r="M130" s="43"/>
      <c r="N130" s="35">
        <v>0</v>
      </c>
      <c r="O130"/>
      <c r="P130" s="44">
        <v>0</v>
      </c>
      <c r="Q130" s="44">
        <v>0</v>
      </c>
      <c r="R130" s="44">
        <v>0</v>
      </c>
      <c r="S130" s="44">
        <v>0</v>
      </c>
      <c r="T130" s="44">
        <v>0</v>
      </c>
      <c r="U130"/>
      <c r="V130" s="90">
        <v>0</v>
      </c>
      <c r="W130" s="90">
        <v>0</v>
      </c>
      <c r="X130" s="90">
        <v>0</v>
      </c>
      <c r="Y130" s="90">
        <v>0</v>
      </c>
      <c r="Z130" s="90">
        <v>0</v>
      </c>
      <c r="AA130"/>
      <c r="AB130"/>
      <c r="AC130"/>
      <c r="AD130"/>
      <c r="AE130"/>
    </row>
    <row r="131" spans="1:31" ht="15.75" x14ac:dyDescent="0.25">
      <c r="A131" s="67">
        <v>0</v>
      </c>
      <c r="B131" s="98"/>
      <c r="C131" s="98"/>
      <c r="D131" s="35">
        <v>0</v>
      </c>
      <c r="E131" s="69"/>
      <c r="F131" s="35">
        <v>0</v>
      </c>
      <c r="G131" s="69"/>
      <c r="H131" s="35">
        <v>0</v>
      </c>
      <c r="I131" s="69"/>
      <c r="J131" s="35">
        <v>0</v>
      </c>
      <c r="K131" s="70"/>
      <c r="L131" s="35">
        <v>0</v>
      </c>
      <c r="M131" s="43"/>
      <c r="N131" s="35">
        <v>0</v>
      </c>
      <c r="O131"/>
      <c r="P131" s="44">
        <v>0</v>
      </c>
      <c r="Q131" s="44">
        <v>0</v>
      </c>
      <c r="R131" s="44">
        <v>0</v>
      </c>
      <c r="S131" s="44">
        <v>0</v>
      </c>
      <c r="T131" s="44">
        <v>0</v>
      </c>
      <c r="U131"/>
      <c r="V131" s="90">
        <v>0</v>
      </c>
      <c r="W131" s="90">
        <v>0</v>
      </c>
      <c r="X131" s="90">
        <v>0</v>
      </c>
      <c r="Y131" s="90">
        <v>0</v>
      </c>
      <c r="Z131" s="90">
        <v>0</v>
      </c>
      <c r="AA131"/>
      <c r="AB131"/>
      <c r="AC131"/>
      <c r="AD131"/>
      <c r="AE131"/>
    </row>
    <row r="132" spans="1:31" ht="15.75" x14ac:dyDescent="0.25">
      <c r="A132" s="67">
        <v>0</v>
      </c>
      <c r="B132" s="98"/>
      <c r="C132" s="98"/>
      <c r="D132" s="35">
        <v>0</v>
      </c>
      <c r="E132" s="69"/>
      <c r="F132" s="35">
        <v>0</v>
      </c>
      <c r="G132" s="69"/>
      <c r="H132" s="35">
        <v>0</v>
      </c>
      <c r="I132" s="69"/>
      <c r="J132" s="35">
        <v>0</v>
      </c>
      <c r="K132" s="70"/>
      <c r="L132" s="35">
        <v>0</v>
      </c>
      <c r="M132" s="43"/>
      <c r="N132" s="35">
        <v>0</v>
      </c>
      <c r="O132"/>
      <c r="P132" s="44">
        <v>0</v>
      </c>
      <c r="Q132" s="44">
        <v>0</v>
      </c>
      <c r="R132" s="44">
        <v>0</v>
      </c>
      <c r="S132" s="44">
        <v>0</v>
      </c>
      <c r="T132" s="44">
        <v>0</v>
      </c>
      <c r="U132"/>
      <c r="V132" s="90">
        <v>0</v>
      </c>
      <c r="W132" s="90">
        <v>0</v>
      </c>
      <c r="X132" s="90">
        <v>0</v>
      </c>
      <c r="Y132" s="90">
        <v>0</v>
      </c>
      <c r="Z132" s="90">
        <v>0</v>
      </c>
      <c r="AA132"/>
      <c r="AB132"/>
      <c r="AC132"/>
      <c r="AD132"/>
      <c r="AE132"/>
    </row>
    <row r="133" spans="1:31" ht="15.75" x14ac:dyDescent="0.25">
      <c r="A133" s="67">
        <v>0</v>
      </c>
      <c r="B133" s="98"/>
      <c r="C133" s="98"/>
      <c r="D133" s="35">
        <v>0</v>
      </c>
      <c r="E133" s="69"/>
      <c r="F133" s="35">
        <v>0</v>
      </c>
      <c r="G133" s="69"/>
      <c r="H133" s="35">
        <v>0</v>
      </c>
      <c r="I133" s="69"/>
      <c r="J133" s="35">
        <v>0</v>
      </c>
      <c r="K133" s="70"/>
      <c r="L133" s="35">
        <v>0</v>
      </c>
      <c r="M133" s="43"/>
      <c r="N133" s="35">
        <v>0</v>
      </c>
      <c r="O133"/>
      <c r="P133" s="44">
        <v>0</v>
      </c>
      <c r="Q133" s="44">
        <v>0</v>
      </c>
      <c r="R133" s="44">
        <v>0</v>
      </c>
      <c r="S133" s="44">
        <v>0</v>
      </c>
      <c r="T133" s="44">
        <v>0</v>
      </c>
      <c r="U133"/>
      <c r="V133" s="90">
        <v>0</v>
      </c>
      <c r="W133" s="90">
        <v>0</v>
      </c>
      <c r="X133" s="90">
        <v>0</v>
      </c>
      <c r="Y133" s="90">
        <v>0</v>
      </c>
      <c r="Z133" s="90">
        <v>0</v>
      </c>
      <c r="AA133"/>
      <c r="AB133"/>
      <c r="AC133"/>
      <c r="AD133"/>
      <c r="AE133"/>
    </row>
    <row r="134" spans="1:31" ht="15.75" x14ac:dyDescent="0.25">
      <c r="A134" s="67">
        <v>0</v>
      </c>
      <c r="B134" s="98"/>
      <c r="C134" s="98"/>
      <c r="D134" s="35">
        <v>0</v>
      </c>
      <c r="E134" s="69"/>
      <c r="F134" s="35">
        <v>0</v>
      </c>
      <c r="G134" s="69"/>
      <c r="H134" s="35">
        <v>0</v>
      </c>
      <c r="I134" s="69"/>
      <c r="J134" s="35">
        <v>0</v>
      </c>
      <c r="K134" s="70"/>
      <c r="L134" s="35">
        <v>0</v>
      </c>
      <c r="M134" s="43"/>
      <c r="N134" s="35">
        <v>0</v>
      </c>
      <c r="O134"/>
      <c r="P134" s="44">
        <v>0</v>
      </c>
      <c r="Q134" s="44">
        <v>0</v>
      </c>
      <c r="R134" s="44">
        <v>0</v>
      </c>
      <c r="S134" s="44">
        <v>0</v>
      </c>
      <c r="T134" s="44">
        <v>0</v>
      </c>
      <c r="U134"/>
      <c r="V134" s="90">
        <v>0</v>
      </c>
      <c r="W134" s="90">
        <v>0</v>
      </c>
      <c r="X134" s="90">
        <v>0</v>
      </c>
      <c r="Y134" s="90">
        <v>0</v>
      </c>
      <c r="Z134" s="90">
        <v>0</v>
      </c>
      <c r="AA134"/>
      <c r="AB134"/>
      <c r="AC134"/>
      <c r="AD134"/>
      <c r="AE134"/>
    </row>
    <row r="135" spans="1:31" ht="15.75" x14ac:dyDescent="0.25">
      <c r="A135" s="67">
        <v>0</v>
      </c>
      <c r="B135" s="98"/>
      <c r="C135" s="98"/>
      <c r="D135" s="35">
        <v>0</v>
      </c>
      <c r="E135" s="69"/>
      <c r="F135" s="35">
        <v>0</v>
      </c>
      <c r="G135" s="69"/>
      <c r="H135" s="35">
        <v>0</v>
      </c>
      <c r="I135" s="69"/>
      <c r="J135" s="35">
        <v>0</v>
      </c>
      <c r="K135" s="70"/>
      <c r="L135" s="35">
        <v>0</v>
      </c>
      <c r="M135" s="43"/>
      <c r="N135" s="35">
        <v>0</v>
      </c>
      <c r="O135"/>
      <c r="P135" s="44">
        <v>0</v>
      </c>
      <c r="Q135" s="44">
        <v>0</v>
      </c>
      <c r="R135" s="44">
        <v>0</v>
      </c>
      <c r="S135" s="44">
        <v>0</v>
      </c>
      <c r="T135" s="44">
        <v>0</v>
      </c>
      <c r="U135"/>
      <c r="V135" s="90">
        <v>0</v>
      </c>
      <c r="W135" s="90">
        <v>0</v>
      </c>
      <c r="X135" s="90">
        <v>0</v>
      </c>
      <c r="Y135" s="90">
        <v>0</v>
      </c>
      <c r="Z135" s="90">
        <v>0</v>
      </c>
      <c r="AA135"/>
      <c r="AB135"/>
      <c r="AC135"/>
      <c r="AD135"/>
      <c r="AE135"/>
    </row>
    <row r="136" spans="1:31" ht="15.75" x14ac:dyDescent="0.25">
      <c r="A136" s="67">
        <v>0</v>
      </c>
      <c r="B136" s="98"/>
      <c r="C136" s="98"/>
      <c r="D136" s="35">
        <v>0</v>
      </c>
      <c r="E136" s="69"/>
      <c r="F136" s="35">
        <v>0</v>
      </c>
      <c r="G136" s="69"/>
      <c r="H136" s="35">
        <v>0</v>
      </c>
      <c r="I136" s="69"/>
      <c r="J136" s="35">
        <v>0</v>
      </c>
      <c r="K136" s="70"/>
      <c r="L136" s="35">
        <v>0</v>
      </c>
      <c r="M136" s="43"/>
      <c r="N136" s="35">
        <v>0</v>
      </c>
      <c r="O136"/>
      <c r="P136" s="44">
        <v>0</v>
      </c>
      <c r="Q136" s="44">
        <v>0</v>
      </c>
      <c r="R136" s="44">
        <v>0</v>
      </c>
      <c r="S136" s="44">
        <v>0</v>
      </c>
      <c r="T136" s="44">
        <v>0</v>
      </c>
      <c r="U136"/>
      <c r="V136" s="90">
        <v>0</v>
      </c>
      <c r="W136" s="90">
        <v>0</v>
      </c>
      <c r="X136" s="90">
        <v>0</v>
      </c>
      <c r="Y136" s="90">
        <v>0</v>
      </c>
      <c r="Z136" s="90">
        <v>0</v>
      </c>
      <c r="AA136"/>
      <c r="AB136"/>
      <c r="AC136"/>
      <c r="AD136"/>
      <c r="AE136"/>
    </row>
    <row r="137" spans="1:31" ht="16.5" thickBot="1" x14ac:dyDescent="0.3">
      <c r="A137" s="102"/>
      <c r="B137" s="98"/>
      <c r="C137" s="98"/>
      <c r="D137" s="93"/>
      <c r="E137" s="69"/>
      <c r="F137" s="93"/>
      <c r="G137" s="69"/>
      <c r="H137" s="93"/>
      <c r="I137" s="69"/>
      <c r="J137" s="93"/>
      <c r="K137" s="70"/>
      <c r="L137" s="94"/>
      <c r="M137" s="43"/>
      <c r="N137" s="94"/>
      <c r="O137"/>
      <c r="P137" s="53"/>
      <c r="Q137" s="53"/>
      <c r="R137" s="53"/>
      <c r="S137" s="53"/>
      <c r="T137" s="53"/>
      <c r="U137"/>
      <c r="V137" s="37"/>
      <c r="W137" s="37"/>
      <c r="X137" s="37"/>
      <c r="Y137" s="37"/>
      <c r="Z137" s="37"/>
      <c r="AA137"/>
      <c r="AB137"/>
      <c r="AC137"/>
      <c r="AD137"/>
      <c r="AE137"/>
    </row>
    <row r="138" spans="1:31" ht="16.5" thickBot="1" x14ac:dyDescent="0.3">
      <c r="A138" s="95" t="s">
        <v>85</v>
      </c>
      <c r="B138" s="98"/>
      <c r="C138" s="98"/>
      <c r="D138" s="76">
        <v>0</v>
      </c>
      <c r="E138" s="77"/>
      <c r="F138" s="76">
        <v>378843.06517068227</v>
      </c>
      <c r="G138" s="77"/>
      <c r="H138" s="76">
        <v>382274.06517068227</v>
      </c>
      <c r="I138" s="77"/>
      <c r="J138" s="76">
        <v>385773.68517068221</v>
      </c>
      <c r="K138" s="78"/>
      <c r="L138" s="76">
        <v>389343.29757068225</v>
      </c>
      <c r="M138" s="58"/>
      <c r="N138" s="76">
        <v>392984.30221868225</v>
      </c>
      <c r="O138"/>
      <c r="P138" s="96">
        <v>0.23714689538226308</v>
      </c>
      <c r="Q138" s="96">
        <v>0.26287508708171731</v>
      </c>
      <c r="R138" s="96">
        <v>0.24328992182111761</v>
      </c>
      <c r="S138" s="96">
        <v>0.23847556597993436</v>
      </c>
      <c r="T138" s="96">
        <v>0.23594962532948602</v>
      </c>
      <c r="U138"/>
      <c r="V138" s="97">
        <v>3030.7445213654578</v>
      </c>
      <c r="W138" s="97">
        <v>2636.3728632460852</v>
      </c>
      <c r="X138" s="97">
        <v>2338.0223343677717</v>
      </c>
      <c r="Y138" s="97">
        <v>2359.6563489132263</v>
      </c>
      <c r="Z138" s="97">
        <v>2381.72304374959</v>
      </c>
      <c r="AA138"/>
      <c r="AB138"/>
      <c r="AC138"/>
      <c r="AD138"/>
      <c r="AE138"/>
    </row>
    <row r="139" spans="1:31" ht="16.5" thickBot="1" x14ac:dyDescent="0.3">
      <c r="A139" s="103"/>
      <c r="B139" s="68"/>
      <c r="C139" s="68"/>
      <c r="D139" s="93"/>
      <c r="E139" s="104"/>
      <c r="F139" s="93"/>
      <c r="G139" s="104"/>
      <c r="H139" s="93"/>
      <c r="I139" s="104"/>
      <c r="J139" s="93"/>
      <c r="K139" s="105"/>
      <c r="L139" s="94"/>
      <c r="M139" s="106"/>
      <c r="N139" s="94"/>
      <c r="O139"/>
      <c r="P139" s="53"/>
      <c r="Q139" s="53"/>
      <c r="R139" s="53"/>
      <c r="S139" s="53"/>
      <c r="T139" s="53"/>
      <c r="U139"/>
      <c r="V139" s="37"/>
      <c r="W139" s="37"/>
      <c r="X139" s="37"/>
      <c r="Y139" s="37"/>
      <c r="Z139" s="37"/>
      <c r="AA139"/>
      <c r="AB139"/>
      <c r="AC139"/>
      <c r="AD139"/>
      <c r="AE139"/>
    </row>
    <row r="140" spans="1:31" ht="16.5" thickBot="1" x14ac:dyDescent="0.3">
      <c r="A140" s="107" t="s">
        <v>86</v>
      </c>
      <c r="B140" s="108"/>
      <c r="C140" s="108"/>
      <c r="D140" s="35">
        <v>0</v>
      </c>
      <c r="E140" s="77"/>
      <c r="F140" s="35">
        <v>0</v>
      </c>
      <c r="G140" s="69"/>
      <c r="H140" s="35">
        <v>0</v>
      </c>
      <c r="I140" s="69"/>
      <c r="J140" s="35">
        <v>0</v>
      </c>
      <c r="K140" s="70"/>
      <c r="L140" s="35">
        <v>0</v>
      </c>
      <c r="M140" s="43"/>
      <c r="N140" s="35">
        <v>0</v>
      </c>
      <c r="O140"/>
      <c r="P140" s="60">
        <v>0</v>
      </c>
      <c r="Q140" s="60">
        <v>0</v>
      </c>
      <c r="R140" s="60">
        <v>0</v>
      </c>
      <c r="S140" s="60">
        <v>0</v>
      </c>
      <c r="T140" s="60">
        <v>0</v>
      </c>
      <c r="U140"/>
      <c r="V140" s="79">
        <v>0</v>
      </c>
      <c r="W140" s="79">
        <v>0</v>
      </c>
      <c r="X140" s="79">
        <v>0</v>
      </c>
      <c r="Y140" s="79">
        <v>0</v>
      </c>
      <c r="Z140" s="79">
        <v>0</v>
      </c>
      <c r="AA140"/>
      <c r="AB140"/>
      <c r="AC140"/>
      <c r="AD140"/>
      <c r="AE140"/>
    </row>
    <row r="141" spans="1:31" ht="18.75" customHeight="1" thickBot="1" x14ac:dyDescent="0.3">
      <c r="A141" s="103"/>
      <c r="B141" s="68"/>
      <c r="C141" s="68"/>
      <c r="D141" s="37"/>
      <c r="E141" s="37"/>
      <c r="F141" s="37"/>
      <c r="G141" s="37"/>
      <c r="H141" s="37"/>
      <c r="I141" s="37"/>
      <c r="J141" s="37"/>
      <c r="K141" s="38"/>
      <c r="L141" s="37"/>
      <c r="M141" s="38"/>
      <c r="N141" s="37"/>
      <c r="P141" s="53"/>
      <c r="Q141" s="53"/>
      <c r="R141" s="53"/>
      <c r="S141" s="53"/>
      <c r="T141" s="53"/>
      <c r="V141" s="37"/>
      <c r="W141" s="37"/>
      <c r="X141" s="37"/>
      <c r="Y141" s="37"/>
      <c r="Z141" s="37"/>
      <c r="AA141"/>
      <c r="AB141"/>
      <c r="AC141"/>
      <c r="AD141"/>
      <c r="AE141"/>
    </row>
    <row r="142" spans="1:31" ht="18.75" thickBot="1" x14ac:dyDescent="0.3">
      <c r="A142" s="64" t="s">
        <v>87</v>
      </c>
      <c r="B142" s="108"/>
      <c r="C142" s="108"/>
      <c r="D142" s="93"/>
      <c r="E142" s="104"/>
      <c r="F142" s="93"/>
      <c r="G142" s="104"/>
      <c r="H142" s="93"/>
      <c r="I142" s="104"/>
      <c r="J142" s="93"/>
      <c r="K142" s="105"/>
      <c r="L142" s="94"/>
      <c r="M142" s="106"/>
      <c r="N142" s="94"/>
      <c r="O142"/>
      <c r="P142" s="53"/>
      <c r="Q142" s="53"/>
      <c r="R142" s="53"/>
      <c r="S142" s="53"/>
      <c r="T142" s="53"/>
      <c r="U142"/>
      <c r="V142" s="37"/>
      <c r="W142" s="37"/>
      <c r="X142" s="37"/>
      <c r="Y142" s="37"/>
      <c r="Z142" s="37"/>
      <c r="AA142"/>
      <c r="AB142"/>
      <c r="AC142"/>
      <c r="AD142"/>
      <c r="AE142"/>
    </row>
    <row r="143" spans="1:31" ht="18.75" customHeight="1" x14ac:dyDescent="0.25">
      <c r="A143" s="67" t="s">
        <v>83</v>
      </c>
      <c r="B143" s="101"/>
      <c r="C143" s="101"/>
      <c r="D143" s="35">
        <v>0</v>
      </c>
      <c r="E143" s="69"/>
      <c r="F143" s="35">
        <v>8750</v>
      </c>
      <c r="G143" s="69"/>
      <c r="H143" s="35">
        <v>10150</v>
      </c>
      <c r="I143" s="69"/>
      <c r="J143" s="35">
        <v>11550</v>
      </c>
      <c r="K143" s="70"/>
      <c r="L143" s="35">
        <v>11550</v>
      </c>
      <c r="M143" s="43"/>
      <c r="N143" s="35">
        <v>11550</v>
      </c>
      <c r="O143"/>
      <c r="P143" s="44">
        <v>5.4772952849484651E-3</v>
      </c>
      <c r="Q143" s="44">
        <v>6.9797623667933349E-3</v>
      </c>
      <c r="R143" s="44">
        <v>7.2840598129202318E-3</v>
      </c>
      <c r="S143" s="44">
        <v>7.0744579507451347E-3</v>
      </c>
      <c r="T143" s="44">
        <v>6.9346743805534317E-3</v>
      </c>
      <c r="U143"/>
      <c r="V143" s="90">
        <v>70</v>
      </c>
      <c r="W143" s="90">
        <v>70</v>
      </c>
      <c r="X143" s="90">
        <v>70</v>
      </c>
      <c r="Y143" s="90">
        <v>70</v>
      </c>
      <c r="Z143" s="90">
        <v>70</v>
      </c>
      <c r="AA143"/>
      <c r="AB143"/>
      <c r="AC143"/>
      <c r="AD143"/>
      <c r="AE143"/>
    </row>
    <row r="144" spans="1:31" ht="15.75" x14ac:dyDescent="0.25">
      <c r="A144" s="67" t="s">
        <v>88</v>
      </c>
      <c r="B144" s="72"/>
      <c r="C144" s="72"/>
      <c r="D144" s="35">
        <v>0</v>
      </c>
      <c r="E144" s="69"/>
      <c r="F144" s="35">
        <v>0</v>
      </c>
      <c r="G144" s="69"/>
      <c r="H144" s="35">
        <v>0</v>
      </c>
      <c r="I144" s="69"/>
      <c r="J144" s="35">
        <v>0</v>
      </c>
      <c r="K144" s="70"/>
      <c r="L144" s="35">
        <v>0</v>
      </c>
      <c r="M144" s="43"/>
      <c r="N144" s="35">
        <v>0</v>
      </c>
      <c r="O144"/>
      <c r="P144" s="44">
        <v>0</v>
      </c>
      <c r="Q144" s="44">
        <v>0</v>
      </c>
      <c r="R144" s="44">
        <v>0</v>
      </c>
      <c r="S144" s="44">
        <v>0</v>
      </c>
      <c r="T144" s="44">
        <v>0</v>
      </c>
      <c r="U144"/>
      <c r="V144" s="90">
        <v>0</v>
      </c>
      <c r="W144" s="90">
        <v>0</v>
      </c>
      <c r="X144" s="90">
        <v>0</v>
      </c>
      <c r="Y144" s="90">
        <v>0</v>
      </c>
      <c r="Z144" s="90">
        <v>0</v>
      </c>
      <c r="AA144"/>
      <c r="AB144"/>
      <c r="AC144"/>
      <c r="AD144"/>
      <c r="AE144"/>
    </row>
    <row r="145" spans="1:31" ht="15.75" x14ac:dyDescent="0.25">
      <c r="A145" s="67" t="s">
        <v>89</v>
      </c>
      <c r="B145" s="72"/>
      <c r="C145" s="72"/>
      <c r="D145" s="35">
        <v>0</v>
      </c>
      <c r="E145" s="69"/>
      <c r="F145" s="35">
        <v>0</v>
      </c>
      <c r="G145" s="69"/>
      <c r="H145" s="35">
        <v>0</v>
      </c>
      <c r="I145" s="69"/>
      <c r="J145" s="35">
        <v>0</v>
      </c>
      <c r="K145" s="70"/>
      <c r="L145" s="35">
        <v>0</v>
      </c>
      <c r="M145" s="43"/>
      <c r="N145" s="35">
        <v>0</v>
      </c>
      <c r="P145" s="44">
        <v>0</v>
      </c>
      <c r="Q145" s="44">
        <v>0</v>
      </c>
      <c r="R145" s="44">
        <v>0</v>
      </c>
      <c r="S145" s="44">
        <v>0</v>
      </c>
      <c r="T145" s="44">
        <v>0</v>
      </c>
      <c r="U145"/>
      <c r="V145" s="90">
        <v>0</v>
      </c>
      <c r="W145" s="90">
        <v>0</v>
      </c>
      <c r="X145" s="90">
        <v>0</v>
      </c>
      <c r="Y145" s="90">
        <v>0</v>
      </c>
      <c r="Z145" s="90">
        <v>0</v>
      </c>
      <c r="AA145"/>
      <c r="AB145"/>
      <c r="AC145"/>
      <c r="AD145"/>
      <c r="AE145"/>
    </row>
    <row r="146" spans="1:31" ht="15.75" x14ac:dyDescent="0.25">
      <c r="A146" s="67" t="s">
        <v>90</v>
      </c>
      <c r="B146" s="72"/>
      <c r="C146" s="72"/>
      <c r="D146" s="35">
        <v>0</v>
      </c>
      <c r="E146" s="69"/>
      <c r="F146" s="35">
        <v>250000</v>
      </c>
      <c r="G146" s="69"/>
      <c r="H146" s="35">
        <v>0</v>
      </c>
      <c r="I146" s="69"/>
      <c r="J146" s="35">
        <v>0</v>
      </c>
      <c r="K146" s="70"/>
      <c r="L146" s="35">
        <v>0</v>
      </c>
      <c r="M146" s="43"/>
      <c r="N146" s="35">
        <v>0</v>
      </c>
      <c r="P146" s="44">
        <v>0.15649415099852756</v>
      </c>
      <c r="Q146" s="44">
        <v>0</v>
      </c>
      <c r="R146" s="44">
        <v>0</v>
      </c>
      <c r="S146" s="44">
        <v>0</v>
      </c>
      <c r="T146" s="44">
        <v>0</v>
      </c>
      <c r="U146"/>
      <c r="V146" s="90">
        <v>2000</v>
      </c>
      <c r="W146" s="90">
        <v>0</v>
      </c>
      <c r="X146" s="90">
        <v>0</v>
      </c>
      <c r="Y146" s="90">
        <v>0</v>
      </c>
      <c r="Z146" s="90">
        <v>0</v>
      </c>
      <c r="AA146"/>
      <c r="AB146"/>
      <c r="AC146"/>
      <c r="AD146"/>
      <c r="AE146"/>
    </row>
    <row r="147" spans="1:31" ht="15.75" x14ac:dyDescent="0.25">
      <c r="A147" s="67" t="s">
        <v>91</v>
      </c>
      <c r="B147" s="72"/>
      <c r="C147" s="72"/>
      <c r="D147" s="35">
        <v>0</v>
      </c>
      <c r="E147" s="69"/>
      <c r="F147" s="35">
        <v>0</v>
      </c>
      <c r="G147" s="69"/>
      <c r="H147" s="35">
        <v>0</v>
      </c>
      <c r="I147" s="69"/>
      <c r="J147" s="35">
        <v>0</v>
      </c>
      <c r="K147" s="70"/>
      <c r="L147" s="35">
        <v>0</v>
      </c>
      <c r="M147" s="43"/>
      <c r="N147" s="35">
        <v>0</v>
      </c>
      <c r="P147" s="44">
        <v>0</v>
      </c>
      <c r="Q147" s="44">
        <v>0</v>
      </c>
      <c r="R147" s="44">
        <v>0</v>
      </c>
      <c r="S147" s="44">
        <v>0</v>
      </c>
      <c r="T147" s="44">
        <v>0</v>
      </c>
      <c r="U147"/>
      <c r="V147" s="90">
        <v>0</v>
      </c>
      <c r="W147" s="90">
        <v>0</v>
      </c>
      <c r="X147" s="90">
        <v>0</v>
      </c>
      <c r="Y147" s="90">
        <v>0</v>
      </c>
      <c r="Z147" s="90">
        <v>0</v>
      </c>
      <c r="AA147"/>
      <c r="AB147"/>
      <c r="AC147"/>
      <c r="AD147"/>
      <c r="AE147"/>
    </row>
    <row r="148" spans="1:31" ht="15.75" x14ac:dyDescent="0.25">
      <c r="A148" s="67" t="s">
        <v>92</v>
      </c>
      <c r="B148" s="72"/>
      <c r="C148" s="72"/>
      <c r="D148" s="35">
        <v>81050.179991518351</v>
      </c>
      <c r="E148" s="69"/>
      <c r="F148" s="35">
        <v>111755.40409158527</v>
      </c>
      <c r="G148" s="69"/>
      <c r="H148" s="35">
        <v>125658.60932011208</v>
      </c>
      <c r="I148" s="69"/>
      <c r="J148" s="35">
        <v>142314.87463826762</v>
      </c>
      <c r="K148" s="70"/>
      <c r="L148" s="35">
        <v>145161.17213103297</v>
      </c>
      <c r="M148" s="43"/>
      <c r="N148" s="35">
        <v>148064.39557365366</v>
      </c>
      <c r="P148" s="44">
        <v>6.9956268331240037E-2</v>
      </c>
      <c r="Q148" s="44">
        <v>8.6410564768089115E-2</v>
      </c>
      <c r="R148" s="44">
        <v>8.9751520271288812E-2</v>
      </c>
      <c r="S148" s="44">
        <v>8.8912260460767903E-2</v>
      </c>
      <c r="T148" s="44">
        <v>8.8898560230021198E-2</v>
      </c>
      <c r="U148"/>
      <c r="V148" s="90">
        <v>894.0432327326821</v>
      </c>
      <c r="W148" s="90">
        <v>866.61109875939371</v>
      </c>
      <c r="X148" s="90">
        <v>862.5143917470765</v>
      </c>
      <c r="Y148" s="90">
        <v>879.76467958201806</v>
      </c>
      <c r="Z148" s="90">
        <v>897.35997317365855</v>
      </c>
      <c r="AA148"/>
      <c r="AB148"/>
      <c r="AC148"/>
      <c r="AD148"/>
      <c r="AE148"/>
    </row>
    <row r="149" spans="1:31" ht="15.75" x14ac:dyDescent="0.25">
      <c r="A149" s="67">
        <v>0</v>
      </c>
      <c r="B149" s="72"/>
      <c r="C149" s="72"/>
      <c r="D149" s="35">
        <v>0</v>
      </c>
      <c r="E149" s="69"/>
      <c r="F149" s="35">
        <v>0</v>
      </c>
      <c r="G149" s="69"/>
      <c r="H149" s="35">
        <v>0</v>
      </c>
      <c r="I149" s="69"/>
      <c r="J149" s="35">
        <v>0</v>
      </c>
      <c r="K149" s="70"/>
      <c r="L149" s="35">
        <v>0</v>
      </c>
      <c r="M149" s="43"/>
      <c r="N149" s="35">
        <v>0</v>
      </c>
      <c r="P149" s="44">
        <v>0</v>
      </c>
      <c r="Q149" s="44">
        <v>0</v>
      </c>
      <c r="R149" s="44">
        <v>0</v>
      </c>
      <c r="S149" s="44">
        <v>0</v>
      </c>
      <c r="T149" s="44">
        <v>0</v>
      </c>
      <c r="U149"/>
      <c r="V149" s="90">
        <v>0</v>
      </c>
      <c r="W149" s="90">
        <v>0</v>
      </c>
      <c r="X149" s="90">
        <v>0</v>
      </c>
      <c r="Y149" s="90">
        <v>0</v>
      </c>
      <c r="Z149" s="90">
        <v>0</v>
      </c>
      <c r="AA149"/>
      <c r="AB149"/>
      <c r="AC149"/>
      <c r="AD149"/>
      <c r="AE149"/>
    </row>
    <row r="150" spans="1:31" ht="15.75" x14ac:dyDescent="0.25">
      <c r="A150" s="67">
        <v>0</v>
      </c>
      <c r="B150" s="72"/>
      <c r="C150" s="72"/>
      <c r="D150" s="35">
        <v>0</v>
      </c>
      <c r="E150" s="69"/>
      <c r="F150" s="35">
        <v>0</v>
      </c>
      <c r="G150" s="69"/>
      <c r="H150" s="35">
        <v>0</v>
      </c>
      <c r="I150" s="69"/>
      <c r="J150" s="35">
        <v>0</v>
      </c>
      <c r="K150" s="70"/>
      <c r="L150" s="35">
        <v>0</v>
      </c>
      <c r="M150" s="43"/>
      <c r="N150" s="35">
        <v>0</v>
      </c>
      <c r="P150" s="44">
        <v>0</v>
      </c>
      <c r="Q150" s="44">
        <v>0</v>
      </c>
      <c r="R150" s="44">
        <v>0</v>
      </c>
      <c r="S150" s="44">
        <v>0</v>
      </c>
      <c r="T150" s="44">
        <v>0</v>
      </c>
      <c r="U150"/>
      <c r="V150" s="90">
        <v>0</v>
      </c>
      <c r="W150" s="90">
        <v>0</v>
      </c>
      <c r="X150" s="90">
        <v>0</v>
      </c>
      <c r="Y150" s="90">
        <v>0</v>
      </c>
      <c r="Z150" s="90">
        <v>0</v>
      </c>
      <c r="AA150"/>
      <c r="AB150"/>
      <c r="AC150"/>
      <c r="AD150"/>
      <c r="AE150"/>
    </row>
    <row r="151" spans="1:31" ht="15.75" x14ac:dyDescent="0.25">
      <c r="A151" s="67">
        <v>0</v>
      </c>
      <c r="B151" s="72"/>
      <c r="C151" s="72"/>
      <c r="D151" s="35">
        <v>0</v>
      </c>
      <c r="E151" s="69"/>
      <c r="F151" s="35">
        <v>0</v>
      </c>
      <c r="G151" s="69"/>
      <c r="H151" s="35">
        <v>0</v>
      </c>
      <c r="I151" s="69"/>
      <c r="J151" s="35">
        <v>0</v>
      </c>
      <c r="K151" s="70"/>
      <c r="L151" s="35">
        <v>0</v>
      </c>
      <c r="M151" s="43"/>
      <c r="N151" s="35">
        <v>0</v>
      </c>
      <c r="P151" s="44">
        <v>0</v>
      </c>
      <c r="Q151" s="44">
        <v>0</v>
      </c>
      <c r="R151" s="44">
        <v>0</v>
      </c>
      <c r="S151" s="44">
        <v>0</v>
      </c>
      <c r="T151" s="44">
        <v>0</v>
      </c>
      <c r="U151"/>
      <c r="V151" s="90">
        <v>0</v>
      </c>
      <c r="W151" s="90">
        <v>0</v>
      </c>
      <c r="X151" s="90">
        <v>0</v>
      </c>
      <c r="Y151" s="90">
        <v>0</v>
      </c>
      <c r="Z151" s="90">
        <v>0</v>
      </c>
      <c r="AA151"/>
      <c r="AB151"/>
      <c r="AC151"/>
      <c r="AD151"/>
      <c r="AE151"/>
    </row>
    <row r="152" spans="1:31" ht="15.75" x14ac:dyDescent="0.25">
      <c r="A152" s="67">
        <v>0</v>
      </c>
      <c r="B152" s="72"/>
      <c r="C152" s="72"/>
      <c r="D152" s="35">
        <v>0</v>
      </c>
      <c r="E152" s="69"/>
      <c r="F152" s="35">
        <v>0</v>
      </c>
      <c r="G152" s="69"/>
      <c r="H152" s="35">
        <v>0</v>
      </c>
      <c r="I152" s="69"/>
      <c r="J152" s="35">
        <v>0</v>
      </c>
      <c r="K152" s="70"/>
      <c r="L152" s="35">
        <v>0</v>
      </c>
      <c r="M152" s="43"/>
      <c r="N152" s="35">
        <v>0</v>
      </c>
      <c r="P152" s="44">
        <v>0</v>
      </c>
      <c r="Q152" s="44">
        <v>0</v>
      </c>
      <c r="R152" s="44">
        <v>0</v>
      </c>
      <c r="S152" s="44">
        <v>0</v>
      </c>
      <c r="T152" s="44">
        <v>0</v>
      </c>
      <c r="U152"/>
      <c r="V152" s="90">
        <v>0</v>
      </c>
      <c r="W152" s="90">
        <v>0</v>
      </c>
      <c r="X152" s="90">
        <v>0</v>
      </c>
      <c r="Y152" s="90">
        <v>0</v>
      </c>
      <c r="Z152" s="90">
        <v>0</v>
      </c>
      <c r="AA152"/>
      <c r="AB152"/>
      <c r="AC152"/>
      <c r="AD152"/>
      <c r="AE152"/>
    </row>
    <row r="153" spans="1:31" ht="15.75" x14ac:dyDescent="0.25">
      <c r="A153" s="67">
        <v>0</v>
      </c>
      <c r="B153" s="72"/>
      <c r="C153" s="72"/>
      <c r="D153" s="35">
        <v>0</v>
      </c>
      <c r="E153" s="69"/>
      <c r="F153" s="35">
        <v>0</v>
      </c>
      <c r="G153" s="69"/>
      <c r="H153" s="35">
        <v>0</v>
      </c>
      <c r="I153" s="69"/>
      <c r="J153" s="35">
        <v>0</v>
      </c>
      <c r="K153" s="70"/>
      <c r="L153" s="35">
        <v>0</v>
      </c>
      <c r="M153" s="43"/>
      <c r="N153" s="35">
        <v>0</v>
      </c>
      <c r="P153" s="44">
        <v>0</v>
      </c>
      <c r="Q153" s="44">
        <v>0</v>
      </c>
      <c r="R153" s="44">
        <v>0</v>
      </c>
      <c r="S153" s="44">
        <v>0</v>
      </c>
      <c r="T153" s="44">
        <v>0</v>
      </c>
      <c r="U153"/>
      <c r="V153" s="90">
        <v>0</v>
      </c>
      <c r="W153" s="90">
        <v>0</v>
      </c>
      <c r="X153" s="90">
        <v>0</v>
      </c>
      <c r="Y153" s="90">
        <v>0</v>
      </c>
      <c r="Z153" s="90">
        <v>0</v>
      </c>
      <c r="AA153"/>
      <c r="AB153"/>
      <c r="AC153"/>
      <c r="AD153"/>
      <c r="AE153"/>
    </row>
    <row r="154" spans="1:31" ht="15.75" x14ac:dyDescent="0.25">
      <c r="A154" s="67">
        <v>0</v>
      </c>
      <c r="B154" s="98"/>
      <c r="C154" s="98"/>
      <c r="D154" s="35">
        <v>0</v>
      </c>
      <c r="E154" s="69"/>
      <c r="F154" s="35">
        <v>0</v>
      </c>
      <c r="G154" s="69"/>
      <c r="H154" s="35">
        <v>0</v>
      </c>
      <c r="I154" s="69"/>
      <c r="J154" s="35">
        <v>0</v>
      </c>
      <c r="K154" s="70"/>
      <c r="L154" s="35">
        <v>0</v>
      </c>
      <c r="M154" s="43"/>
      <c r="N154" s="35">
        <v>0</v>
      </c>
      <c r="P154" s="44">
        <v>0</v>
      </c>
      <c r="Q154" s="44">
        <v>0</v>
      </c>
      <c r="R154" s="44">
        <v>0</v>
      </c>
      <c r="S154" s="44">
        <v>0</v>
      </c>
      <c r="T154" s="44">
        <v>0</v>
      </c>
      <c r="U154"/>
      <c r="V154" s="90">
        <v>0</v>
      </c>
      <c r="W154" s="90">
        <v>0</v>
      </c>
      <c r="X154" s="90">
        <v>0</v>
      </c>
      <c r="Y154" s="90">
        <v>0</v>
      </c>
      <c r="Z154" s="90">
        <v>0</v>
      </c>
      <c r="AA154"/>
      <c r="AB154"/>
      <c r="AC154"/>
      <c r="AD154"/>
      <c r="AE154"/>
    </row>
    <row r="155" spans="1:31" ht="15.75" x14ac:dyDescent="0.25">
      <c r="A155" s="67">
        <v>0</v>
      </c>
      <c r="B155" s="98"/>
      <c r="C155" s="98"/>
      <c r="D155" s="35">
        <v>0</v>
      </c>
      <c r="E155" s="69"/>
      <c r="F155" s="35">
        <v>0</v>
      </c>
      <c r="G155" s="69"/>
      <c r="H155" s="35">
        <v>0</v>
      </c>
      <c r="I155" s="69"/>
      <c r="J155" s="35">
        <v>0</v>
      </c>
      <c r="K155" s="70"/>
      <c r="L155" s="35">
        <v>0</v>
      </c>
      <c r="M155" s="43"/>
      <c r="N155" s="35">
        <v>0</v>
      </c>
      <c r="P155" s="44">
        <v>0</v>
      </c>
      <c r="Q155" s="44">
        <v>0</v>
      </c>
      <c r="R155" s="44">
        <v>0</v>
      </c>
      <c r="S155" s="44">
        <v>0</v>
      </c>
      <c r="T155" s="44">
        <v>0</v>
      </c>
      <c r="U155"/>
      <c r="V155" s="90">
        <v>0</v>
      </c>
      <c r="W155" s="90">
        <v>0</v>
      </c>
      <c r="X155" s="90">
        <v>0</v>
      </c>
      <c r="Y155" s="90">
        <v>0</v>
      </c>
      <c r="Z155" s="90">
        <v>0</v>
      </c>
      <c r="AA155"/>
      <c r="AB155"/>
      <c r="AC155"/>
      <c r="AD155"/>
      <c r="AE155"/>
    </row>
    <row r="156" spans="1:31" ht="16.5" thickBot="1" x14ac:dyDescent="0.3">
      <c r="A156" s="74"/>
      <c r="B156" s="98"/>
      <c r="C156" s="98"/>
      <c r="D156" s="93"/>
      <c r="E156" s="69"/>
      <c r="F156" s="93"/>
      <c r="G156" s="69"/>
      <c r="H156" s="93"/>
      <c r="I156" s="69"/>
      <c r="J156" s="93"/>
      <c r="K156" s="70"/>
      <c r="L156" s="94"/>
      <c r="M156" s="43"/>
      <c r="N156" s="94"/>
      <c r="P156" s="53"/>
      <c r="Q156" s="53"/>
      <c r="R156" s="53"/>
      <c r="S156" s="53"/>
      <c r="T156" s="53"/>
      <c r="U156"/>
      <c r="V156" s="37"/>
      <c r="W156" s="37"/>
      <c r="X156" s="37"/>
      <c r="Y156" s="37"/>
      <c r="Z156" s="37"/>
      <c r="AA156"/>
      <c r="AB156"/>
      <c r="AC156"/>
      <c r="AD156"/>
      <c r="AE156"/>
    </row>
    <row r="157" spans="1:31" ht="16.5" thickBot="1" x14ac:dyDescent="0.3">
      <c r="A157" s="107" t="s">
        <v>93</v>
      </c>
      <c r="B157" s="72"/>
      <c r="C157" s="72"/>
      <c r="D157" s="76">
        <v>81050.179991518351</v>
      </c>
      <c r="E157" s="77"/>
      <c r="F157" s="76">
        <v>370505.40409158525</v>
      </c>
      <c r="G157" s="77"/>
      <c r="H157" s="76">
        <v>135808.6093201121</v>
      </c>
      <c r="I157" s="77"/>
      <c r="J157" s="76">
        <v>153864.87463826762</v>
      </c>
      <c r="K157" s="78"/>
      <c r="L157" s="76">
        <v>156711.17213103297</v>
      </c>
      <c r="M157" s="58"/>
      <c r="N157" s="76">
        <v>159614.39557365366</v>
      </c>
      <c r="O157" s="109"/>
      <c r="P157" s="96">
        <v>0.23192771461471606</v>
      </c>
      <c r="Q157" s="96">
        <v>9.3390327134882448E-2</v>
      </c>
      <c r="R157" s="96">
        <v>9.7035580084209039E-2</v>
      </c>
      <c r="S157" s="96">
        <v>9.5986718411513045E-2</v>
      </c>
      <c r="T157" s="96">
        <v>9.5833234610574636E-2</v>
      </c>
      <c r="U157"/>
      <c r="V157" s="97">
        <v>2964.0432327326821</v>
      </c>
      <c r="W157" s="97">
        <v>936.61109875939371</v>
      </c>
      <c r="X157" s="97">
        <v>932.5143917470765</v>
      </c>
      <c r="Y157" s="97">
        <v>949.76467958201806</v>
      </c>
      <c r="Z157" s="97">
        <v>967.35997317365855</v>
      </c>
      <c r="AA157"/>
      <c r="AB157"/>
      <c r="AC157"/>
      <c r="AD157"/>
      <c r="AE157"/>
    </row>
    <row r="158" spans="1:31" ht="16.5" thickBot="1" x14ac:dyDescent="0.3">
      <c r="A158" s="110"/>
      <c r="B158" s="68"/>
      <c r="C158" s="68"/>
      <c r="D158" s="37"/>
      <c r="E158" s="37"/>
      <c r="F158" s="37"/>
      <c r="G158" s="37"/>
      <c r="H158" s="37"/>
      <c r="I158" s="37"/>
      <c r="J158" s="37"/>
      <c r="K158" s="38"/>
      <c r="L158" s="37"/>
      <c r="M158" s="38"/>
      <c r="N158" s="37"/>
      <c r="P158" s="53"/>
      <c r="Q158" s="53"/>
      <c r="R158" s="53"/>
      <c r="S158" s="53"/>
      <c r="T158" s="53"/>
      <c r="V158" s="37"/>
      <c r="W158" s="37"/>
      <c r="X158" s="37"/>
      <c r="Y158" s="37"/>
      <c r="Z158" s="37"/>
      <c r="AA158"/>
      <c r="AB158"/>
      <c r="AC158"/>
      <c r="AD158"/>
      <c r="AE158"/>
    </row>
    <row r="159" spans="1:31" ht="16.5" thickBot="1" x14ac:dyDescent="0.3">
      <c r="A159" s="111" t="s">
        <v>94</v>
      </c>
      <c r="B159" s="112"/>
      <c r="C159" s="112"/>
      <c r="D159" s="76">
        <v>153690.17999151835</v>
      </c>
      <c r="E159" s="113"/>
      <c r="F159" s="76">
        <v>1597503.7942622674</v>
      </c>
      <c r="G159" s="113"/>
      <c r="H159" s="76">
        <v>1454204.2359907944</v>
      </c>
      <c r="I159" s="113"/>
      <c r="J159" s="76">
        <v>1585654.1951389499</v>
      </c>
      <c r="K159" s="114"/>
      <c r="L159" s="76">
        <v>1632633.917738315</v>
      </c>
      <c r="M159" s="115"/>
      <c r="N159" s="76">
        <v>1665543.2347896681</v>
      </c>
      <c r="P159" s="116">
        <v>1</v>
      </c>
      <c r="Q159" s="116">
        <v>0.99999999999999989</v>
      </c>
      <c r="R159" s="116">
        <v>1</v>
      </c>
      <c r="S159" s="116">
        <v>1</v>
      </c>
      <c r="T159" s="116">
        <v>1</v>
      </c>
      <c r="U159"/>
      <c r="V159" s="117">
        <v>12780.03035409814</v>
      </c>
      <c r="W159" s="117">
        <v>10028.994730970995</v>
      </c>
      <c r="X159" s="117">
        <v>9610.0254250845446</v>
      </c>
      <c r="Y159" s="117">
        <v>9894.7510165958502</v>
      </c>
      <c r="Z159" s="117">
        <v>10094.201422967686</v>
      </c>
      <c r="AA159"/>
      <c r="AB159"/>
      <c r="AC159"/>
      <c r="AD159"/>
      <c r="AE159"/>
    </row>
    <row r="160" spans="1:31" ht="16.5" thickBot="1" x14ac:dyDescent="0.3">
      <c r="A160" s="118"/>
      <c r="B160" s="119"/>
      <c r="C160" s="119"/>
      <c r="D160" s="37"/>
      <c r="E160" s="37"/>
      <c r="F160" s="37"/>
      <c r="G160" s="37"/>
      <c r="H160" s="37"/>
      <c r="I160" s="37"/>
      <c r="J160" s="37"/>
      <c r="K160" s="38"/>
      <c r="L160" s="37"/>
      <c r="M160" s="38"/>
      <c r="N160" s="37"/>
      <c r="AA160"/>
      <c r="AB160"/>
      <c r="AC160"/>
      <c r="AD160"/>
      <c r="AE160"/>
    </row>
    <row r="161" spans="1:31" ht="16.5" thickBot="1" x14ac:dyDescent="0.3">
      <c r="A161" s="120" t="s">
        <v>95</v>
      </c>
      <c r="B161" s="112"/>
      <c r="C161" s="112"/>
      <c r="D161" s="121">
        <v>6309.820008481649</v>
      </c>
      <c r="E161" s="122"/>
      <c r="F161" s="121">
        <v>314517.64199491194</v>
      </c>
      <c r="G161" s="122"/>
      <c r="H161" s="121">
        <v>292855.65643460094</v>
      </c>
      <c r="I161" s="113"/>
      <c r="J161" s="121">
        <v>274789.13733911538</v>
      </c>
      <c r="K161" s="114"/>
      <c r="L161" s="121">
        <v>231580.05346931168</v>
      </c>
      <c r="M161" s="123"/>
      <c r="N161" s="121">
        <v>202516.78792211087</v>
      </c>
      <c r="P161" s="124"/>
      <c r="Q161" s="124"/>
      <c r="R161" s="124"/>
      <c r="S161" s="124"/>
      <c r="T161" s="124"/>
      <c r="U161"/>
      <c r="V161"/>
      <c r="W161"/>
      <c r="X161"/>
      <c r="Y161"/>
      <c r="Z161"/>
      <c r="AA161"/>
      <c r="AB161"/>
      <c r="AC161"/>
      <c r="AD161"/>
      <c r="AE161"/>
    </row>
    <row r="162" spans="1:31" ht="16.5" thickBot="1" x14ac:dyDescent="0.3">
      <c r="A162" s="125"/>
      <c r="B162" s="126"/>
      <c r="C162" s="127"/>
      <c r="D162" s="94"/>
      <c r="E162" s="94"/>
      <c r="F162" s="94"/>
      <c r="G162" s="94"/>
      <c r="H162" s="94"/>
      <c r="I162" s="94"/>
      <c r="J162" s="94"/>
      <c r="K162" s="128"/>
      <c r="L162" s="94"/>
      <c r="M162" s="106"/>
      <c r="N162" s="94"/>
      <c r="P162" s="124"/>
      <c r="Q162" s="124"/>
      <c r="R162" s="124"/>
      <c r="S162" s="124"/>
      <c r="T162" s="124"/>
      <c r="U162"/>
      <c r="V162" s="129"/>
      <c r="W162" s="129"/>
      <c r="X162" s="129"/>
      <c r="Y162" s="129"/>
      <c r="Z162" s="129"/>
      <c r="AA162"/>
      <c r="AB162"/>
      <c r="AC162"/>
      <c r="AD162"/>
      <c r="AE162"/>
    </row>
    <row r="163" spans="1:31" ht="16.5" thickBot="1" x14ac:dyDescent="0.3">
      <c r="A163" s="130" t="s">
        <v>96</v>
      </c>
      <c r="B163" s="131"/>
      <c r="C163" s="131"/>
      <c r="D163" s="59">
        <v>0</v>
      </c>
      <c r="E163" s="94"/>
      <c r="F163" s="132">
        <v>6309.820008481649</v>
      </c>
      <c r="G163" s="133"/>
      <c r="H163" s="132">
        <v>320827.46200339356</v>
      </c>
      <c r="I163" s="133"/>
      <c r="J163" s="132">
        <v>613683.1184379945</v>
      </c>
      <c r="K163" s="134"/>
      <c r="L163" s="132">
        <v>888472.25577710988</v>
      </c>
      <c r="M163" s="134"/>
      <c r="N163" s="132">
        <v>1120052.3092464216</v>
      </c>
      <c r="P163" s="124"/>
      <c r="Q163" s="124"/>
      <c r="R163" s="124"/>
      <c r="S163" s="124"/>
      <c r="T163" s="124"/>
      <c r="U163"/>
      <c r="V163" s="129"/>
      <c r="W163" s="129"/>
      <c r="X163" s="129"/>
      <c r="Y163" s="129"/>
      <c r="Z163" s="129"/>
      <c r="AA163"/>
      <c r="AB163"/>
      <c r="AC163"/>
      <c r="AD163"/>
      <c r="AE163"/>
    </row>
    <row r="164" spans="1:31" ht="16.5" thickBot="1" x14ac:dyDescent="0.3">
      <c r="A164" s="135" t="s">
        <v>97</v>
      </c>
      <c r="B164" s="131"/>
      <c r="C164" s="131"/>
      <c r="D164" s="132">
        <v>6309.820008481649</v>
      </c>
      <c r="E164" s="52"/>
      <c r="F164" s="132">
        <v>314517.64199491194</v>
      </c>
      <c r="G164" s="136"/>
      <c r="H164" s="132">
        <v>292855.65643460094</v>
      </c>
      <c r="I164" s="136"/>
      <c r="J164" s="132">
        <v>274789.13733911538</v>
      </c>
      <c r="K164" s="48"/>
      <c r="L164" s="132">
        <v>231580.05346931168</v>
      </c>
      <c r="M164" s="48"/>
      <c r="N164" s="132">
        <v>202516.78792211087</v>
      </c>
      <c r="O164"/>
      <c r="P164" s="124"/>
      <c r="Q164" s="124"/>
      <c r="R164" s="124"/>
      <c r="S164" s="124"/>
      <c r="T164" s="124"/>
      <c r="U164"/>
      <c r="V164"/>
      <c r="W164"/>
      <c r="X164"/>
      <c r="Y164"/>
      <c r="Z164"/>
      <c r="AA164"/>
      <c r="AB164"/>
      <c r="AC164"/>
      <c r="AD164"/>
      <c r="AE164"/>
    </row>
    <row r="165" spans="1:31" ht="16.5" thickBot="1" x14ac:dyDescent="0.3">
      <c r="A165" s="137" t="s">
        <v>98</v>
      </c>
      <c r="B165" s="138"/>
      <c r="C165" s="138"/>
      <c r="D165" s="132">
        <v>6309.820008481649</v>
      </c>
      <c r="E165" s="138"/>
      <c r="F165" s="132">
        <v>320827.46200339356</v>
      </c>
      <c r="G165" s="139"/>
      <c r="H165" s="132">
        <v>613683.1184379945</v>
      </c>
      <c r="I165" s="139"/>
      <c r="J165" s="132">
        <v>888472.25577710988</v>
      </c>
      <c r="K165" s="140"/>
      <c r="L165" s="132">
        <v>1120052.3092464216</v>
      </c>
      <c r="M165" s="48"/>
      <c r="N165" s="132">
        <v>1322569.0971685324</v>
      </c>
      <c r="O165"/>
      <c r="P165" s="124"/>
      <c r="Q165" s="124"/>
      <c r="R165" s="124"/>
      <c r="S165" s="124"/>
      <c r="T165" s="124"/>
      <c r="U165"/>
      <c r="V165"/>
      <c r="W165"/>
      <c r="X165"/>
      <c r="Y165"/>
      <c r="Z165"/>
      <c r="AA165"/>
      <c r="AB165"/>
      <c r="AC165"/>
      <c r="AD165"/>
      <c r="AE165"/>
    </row>
    <row r="166" spans="1:31" ht="15.75" x14ac:dyDescent="0.25">
      <c r="A166" s="141"/>
      <c r="B166" s="142"/>
      <c r="C166" s="142"/>
      <c r="D166" s="143"/>
      <c r="E166" s="144"/>
      <c r="F166" s="143"/>
      <c r="G166" s="144"/>
      <c r="H166" s="143"/>
      <c r="I166" s="144"/>
      <c r="J166" s="143"/>
      <c r="K166" s="58"/>
      <c r="L166" s="143"/>
      <c r="M166" s="43"/>
      <c r="N166" s="37"/>
      <c r="O166"/>
      <c r="P166" s="124"/>
      <c r="Q166" s="124"/>
      <c r="R166" s="124"/>
      <c r="S166" s="124"/>
      <c r="T166" s="124"/>
      <c r="U166"/>
      <c r="V166"/>
      <c r="W166"/>
      <c r="X166"/>
      <c r="Y166"/>
      <c r="Z166"/>
      <c r="AA166"/>
      <c r="AB166"/>
      <c r="AC166"/>
      <c r="AD166"/>
      <c r="AE166"/>
    </row>
    <row r="167" spans="1:31" ht="15.75" x14ac:dyDescent="0.25">
      <c r="A167" s="141"/>
      <c r="B167" s="141"/>
      <c r="C167" s="141"/>
      <c r="D167" s="37"/>
      <c r="E167" s="37"/>
      <c r="F167" s="37"/>
      <c r="G167" s="37"/>
      <c r="H167" s="37"/>
      <c r="I167" s="37"/>
      <c r="J167" s="37"/>
      <c r="K167" s="38"/>
      <c r="L167" s="37"/>
      <c r="M167" s="38"/>
      <c r="N167" s="37"/>
      <c r="O167"/>
      <c r="P167" s="124"/>
      <c r="Q167" s="124"/>
      <c r="R167" s="124"/>
      <c r="S167" s="124"/>
      <c r="T167" s="124"/>
      <c r="U167"/>
      <c r="V167"/>
      <c r="W167"/>
      <c r="X167"/>
      <c r="Y167"/>
      <c r="Z167"/>
      <c r="AA167"/>
      <c r="AB167"/>
      <c r="AC167"/>
      <c r="AD167"/>
      <c r="AE167"/>
    </row>
    <row r="168" spans="1:31" ht="15.75" x14ac:dyDescent="0.25">
      <c r="A168" s="141"/>
      <c r="B168" s="141"/>
      <c r="C168" s="141"/>
      <c r="D168" s="143"/>
      <c r="E168" s="144"/>
      <c r="F168" s="143"/>
      <c r="G168" s="144"/>
      <c r="H168" s="143"/>
      <c r="I168" s="144"/>
      <c r="J168" s="143"/>
      <c r="K168" s="58"/>
      <c r="L168" s="143"/>
      <c r="M168" s="43"/>
      <c r="N168" s="37"/>
      <c r="O168"/>
      <c r="P168" s="124"/>
      <c r="Q168" s="124"/>
      <c r="R168" s="124"/>
      <c r="S168" s="124"/>
      <c r="T168" s="124"/>
      <c r="U168"/>
      <c r="V168"/>
      <c r="W168"/>
      <c r="X168"/>
      <c r="Y168"/>
      <c r="Z168"/>
      <c r="AA168"/>
      <c r="AB168"/>
      <c r="AC168"/>
      <c r="AD168"/>
      <c r="AE168"/>
    </row>
    <row r="169" spans="1:31" ht="15.75" x14ac:dyDescent="0.25">
      <c r="B169" s="141"/>
      <c r="C169" s="141"/>
      <c r="D169" s="143"/>
      <c r="E169" s="144"/>
      <c r="F169" s="143"/>
      <c r="G169" s="144"/>
      <c r="H169" s="143"/>
      <c r="I169" s="144"/>
      <c r="J169" s="143"/>
      <c r="K169" s="58"/>
      <c r="L169" s="143"/>
      <c r="M169" s="43"/>
      <c r="N169" s="37"/>
      <c r="O169"/>
      <c r="P169" s="124"/>
      <c r="Q169" s="124"/>
      <c r="R169" s="124"/>
      <c r="S169" s="124"/>
      <c r="T169" s="124"/>
      <c r="U169"/>
      <c r="V169"/>
      <c r="W169"/>
      <c r="X169"/>
      <c r="Y169"/>
      <c r="Z169"/>
      <c r="AA169"/>
      <c r="AB169"/>
      <c r="AC169"/>
      <c r="AD169"/>
      <c r="AE169"/>
    </row>
    <row r="170" spans="1:31" x14ac:dyDescent="0.25">
      <c r="D170" s="37"/>
      <c r="E170" s="37"/>
      <c r="F170" s="37"/>
      <c r="G170" s="37"/>
      <c r="H170" s="37"/>
      <c r="I170" s="37"/>
      <c r="J170" s="37"/>
      <c r="K170" s="38"/>
      <c r="L170" s="37"/>
      <c r="M170" s="38"/>
      <c r="N170" s="37"/>
    </row>
    <row r="171" spans="1:31" x14ac:dyDescent="0.25">
      <c r="D171" s="37"/>
      <c r="E171" s="37"/>
      <c r="F171" s="37"/>
      <c r="G171" s="37"/>
      <c r="H171" s="37"/>
      <c r="I171" s="37"/>
      <c r="J171" s="37"/>
      <c r="K171" s="38"/>
      <c r="L171" s="37"/>
      <c r="M171" s="38"/>
      <c r="N171" s="37"/>
    </row>
    <row r="172" spans="1:31" x14ac:dyDescent="0.25">
      <c r="C172" s="145"/>
      <c r="D172" s="37"/>
      <c r="E172" s="37"/>
      <c r="F172" s="37"/>
      <c r="G172" s="37"/>
      <c r="H172" s="37"/>
      <c r="I172" s="37"/>
      <c r="J172" s="37"/>
      <c r="K172" s="38"/>
      <c r="L172" s="37"/>
      <c r="M172" s="38"/>
      <c r="N172" s="37"/>
    </row>
    <row r="173" spans="1:31" ht="15.75" thickBot="1" x14ac:dyDescent="0.3">
      <c r="C173" s="145"/>
      <c r="D173" s="37"/>
      <c r="E173" s="37"/>
      <c r="F173" s="37"/>
      <c r="G173" s="37"/>
      <c r="H173" s="37"/>
      <c r="I173" s="37"/>
      <c r="J173" s="37"/>
      <c r="K173" s="38"/>
      <c r="L173" s="37"/>
      <c r="M173" s="38"/>
      <c r="N173" s="37"/>
    </row>
    <row r="174" spans="1:31" ht="15.75" thickBot="1" x14ac:dyDescent="0.3">
      <c r="C174" s="146"/>
      <c r="D174" s="147" t="s">
        <v>99</v>
      </c>
      <c r="E174" s="148"/>
      <c r="F174" s="148"/>
      <c r="G174" s="148"/>
      <c r="H174" s="148"/>
      <c r="I174" s="148"/>
      <c r="J174" s="148"/>
      <c r="K174" s="148"/>
      <c r="L174" s="148"/>
      <c r="M174" s="148"/>
      <c r="N174" s="149"/>
    </row>
    <row r="175" spans="1:31" ht="17.100000000000001" customHeight="1" thickBot="1" x14ac:dyDescent="0.3">
      <c r="C175" s="145"/>
      <c r="D175" s="150" t="s">
        <v>100</v>
      </c>
      <c r="E175" s="151"/>
      <c r="F175" s="152">
        <v>2016</v>
      </c>
      <c r="G175" s="151"/>
      <c r="H175" s="152">
        <v>2017</v>
      </c>
      <c r="I175" s="151"/>
      <c r="J175" s="152">
        <v>2018</v>
      </c>
      <c r="K175" s="151"/>
      <c r="L175" s="152">
        <v>2019</v>
      </c>
      <c r="M175" s="151"/>
      <c r="N175" s="152">
        <v>2020</v>
      </c>
    </row>
    <row r="176" spans="1:31" ht="40.5" customHeight="1" thickBot="1" x14ac:dyDescent="0.3">
      <c r="C176" s="153"/>
      <c r="D176" s="150" t="s">
        <v>101</v>
      </c>
      <c r="E176" s="154"/>
      <c r="F176" s="155">
        <v>9.8999999999999986</v>
      </c>
      <c r="G176" s="151"/>
      <c r="H176" s="155">
        <v>10.399999999999999</v>
      </c>
      <c r="I176" s="151"/>
      <c r="J176" s="155">
        <v>10.899999999999999</v>
      </c>
      <c r="K176" s="151"/>
      <c r="L176" s="155">
        <v>10.899999999999999</v>
      </c>
      <c r="M176" s="151"/>
      <c r="N176" s="155">
        <v>10.899999999999999</v>
      </c>
    </row>
    <row r="177" spans="3:14" ht="40.5" customHeight="1" thickBot="1" x14ac:dyDescent="0.3">
      <c r="C177" s="153"/>
      <c r="D177" s="150" t="s">
        <v>102</v>
      </c>
      <c r="E177" s="154"/>
      <c r="F177" s="156">
        <v>451250</v>
      </c>
      <c r="G177" s="154"/>
      <c r="H177" s="156">
        <v>485775</v>
      </c>
      <c r="I177" s="154"/>
      <c r="J177" s="156">
        <v>521500.5</v>
      </c>
      <c r="K177" s="154"/>
      <c r="L177" s="156">
        <v>531930.50999999989</v>
      </c>
      <c r="M177" s="154"/>
      <c r="N177" s="156">
        <v>542569.1202</v>
      </c>
    </row>
    <row r="178" spans="3:14" ht="40.5" customHeight="1" thickBot="1" x14ac:dyDescent="0.3">
      <c r="C178" s="153"/>
      <c r="D178" s="150" t="s">
        <v>103</v>
      </c>
      <c r="E178" s="157"/>
      <c r="F178" s="155">
        <v>125</v>
      </c>
      <c r="G178" s="157"/>
      <c r="H178" s="155">
        <v>145</v>
      </c>
      <c r="I178" s="157"/>
      <c r="J178" s="155">
        <v>165</v>
      </c>
      <c r="K178" s="157"/>
      <c r="L178" s="155">
        <v>165</v>
      </c>
      <c r="M178" s="157"/>
      <c r="N178" s="155">
        <v>165</v>
      </c>
    </row>
    <row r="179" spans="3:14" x14ac:dyDescent="0.25">
      <c r="C179" s="153"/>
    </row>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sheetData>
  <mergeCells count="6">
    <mergeCell ref="D7:D8"/>
    <mergeCell ref="F8:N8"/>
    <mergeCell ref="P8:T8"/>
    <mergeCell ref="V38:Z38"/>
    <mergeCell ref="P39:T39"/>
    <mergeCell ref="D174:N1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topLeftCell="A55" workbookViewId="0">
      <selection activeCell="H55" sqref="H55"/>
    </sheetView>
  </sheetViews>
  <sheetFormatPr defaultRowHeight="12.75" x14ac:dyDescent="0.2"/>
  <cols>
    <col min="1" max="1" width="27.28515625" style="161" customWidth="1"/>
    <col min="2" max="2" width="11.28515625" style="161" bestFit="1" customWidth="1"/>
    <col min="3" max="7" width="9" style="161" customWidth="1"/>
    <col min="8" max="8" width="8.5703125" style="161" customWidth="1"/>
    <col min="9" max="12" width="9" style="161" customWidth="1"/>
    <col min="13" max="13" width="9.140625" style="161"/>
    <col min="14" max="14" width="9.5703125" style="161" bestFit="1" customWidth="1"/>
    <col min="15" max="256" width="9.140625" style="161"/>
    <col min="257" max="257" width="27.28515625" style="161" customWidth="1"/>
    <col min="258" max="258" width="11.28515625" style="161" bestFit="1" customWidth="1"/>
    <col min="259" max="263" width="9" style="161" customWidth="1"/>
    <col min="264" max="264" width="8.5703125" style="161" customWidth="1"/>
    <col min="265" max="268" width="9" style="161" customWidth="1"/>
    <col min="269" max="269" width="9.140625" style="161"/>
    <col min="270" max="270" width="9.5703125" style="161" bestFit="1" customWidth="1"/>
    <col min="271" max="512" width="9.140625" style="161"/>
    <col min="513" max="513" width="27.28515625" style="161" customWidth="1"/>
    <col min="514" max="514" width="11.28515625" style="161" bestFit="1" customWidth="1"/>
    <col min="515" max="519" width="9" style="161" customWidth="1"/>
    <col min="520" max="520" width="8.5703125" style="161" customWidth="1"/>
    <col min="521" max="524" width="9" style="161" customWidth="1"/>
    <col min="525" max="525" width="9.140625" style="161"/>
    <col min="526" max="526" width="9.5703125" style="161" bestFit="1" customWidth="1"/>
    <col min="527" max="768" width="9.140625" style="161"/>
    <col min="769" max="769" width="27.28515625" style="161" customWidth="1"/>
    <col min="770" max="770" width="11.28515625" style="161" bestFit="1" customWidth="1"/>
    <col min="771" max="775" width="9" style="161" customWidth="1"/>
    <col min="776" max="776" width="8.5703125" style="161" customWidth="1"/>
    <col min="777" max="780" width="9" style="161" customWidth="1"/>
    <col min="781" max="781" width="9.140625" style="161"/>
    <col min="782" max="782" width="9.5703125" style="161" bestFit="1" customWidth="1"/>
    <col min="783" max="1024" width="9.140625" style="161"/>
    <col min="1025" max="1025" width="27.28515625" style="161" customWidth="1"/>
    <col min="1026" max="1026" width="11.28515625" style="161" bestFit="1" customWidth="1"/>
    <col min="1027" max="1031" width="9" style="161" customWidth="1"/>
    <col min="1032" max="1032" width="8.5703125" style="161" customWidth="1"/>
    <col min="1033" max="1036" width="9" style="161" customWidth="1"/>
    <col min="1037" max="1037" width="9.140625" style="161"/>
    <col min="1038" max="1038" width="9.5703125" style="161" bestFit="1" customWidth="1"/>
    <col min="1039" max="1280" width="9.140625" style="161"/>
    <col min="1281" max="1281" width="27.28515625" style="161" customWidth="1"/>
    <col min="1282" max="1282" width="11.28515625" style="161" bestFit="1" customWidth="1"/>
    <col min="1283" max="1287" width="9" style="161" customWidth="1"/>
    <col min="1288" max="1288" width="8.5703125" style="161" customWidth="1"/>
    <col min="1289" max="1292" width="9" style="161" customWidth="1"/>
    <col min="1293" max="1293" width="9.140625" style="161"/>
    <col min="1294" max="1294" width="9.5703125" style="161" bestFit="1" customWidth="1"/>
    <col min="1295" max="1536" width="9.140625" style="161"/>
    <col min="1537" max="1537" width="27.28515625" style="161" customWidth="1"/>
    <col min="1538" max="1538" width="11.28515625" style="161" bestFit="1" customWidth="1"/>
    <col min="1539" max="1543" width="9" style="161" customWidth="1"/>
    <col min="1544" max="1544" width="8.5703125" style="161" customWidth="1"/>
    <col min="1545" max="1548" width="9" style="161" customWidth="1"/>
    <col min="1549" max="1549" width="9.140625" style="161"/>
    <col min="1550" max="1550" width="9.5703125" style="161" bestFit="1" customWidth="1"/>
    <col min="1551" max="1792" width="9.140625" style="161"/>
    <col min="1793" max="1793" width="27.28515625" style="161" customWidth="1"/>
    <col min="1794" max="1794" width="11.28515625" style="161" bestFit="1" customWidth="1"/>
    <col min="1795" max="1799" width="9" style="161" customWidth="1"/>
    <col min="1800" max="1800" width="8.5703125" style="161" customWidth="1"/>
    <col min="1801" max="1804" width="9" style="161" customWidth="1"/>
    <col min="1805" max="1805" width="9.140625" style="161"/>
    <col min="1806" max="1806" width="9.5703125" style="161" bestFit="1" customWidth="1"/>
    <col min="1807" max="2048" width="9.140625" style="161"/>
    <col min="2049" max="2049" width="27.28515625" style="161" customWidth="1"/>
    <col min="2050" max="2050" width="11.28515625" style="161" bestFit="1" customWidth="1"/>
    <col min="2051" max="2055" width="9" style="161" customWidth="1"/>
    <col min="2056" max="2056" width="8.5703125" style="161" customWidth="1"/>
    <col min="2057" max="2060" width="9" style="161" customWidth="1"/>
    <col min="2061" max="2061" width="9.140625" style="161"/>
    <col min="2062" max="2062" width="9.5703125" style="161" bestFit="1" customWidth="1"/>
    <col min="2063" max="2304" width="9.140625" style="161"/>
    <col min="2305" max="2305" width="27.28515625" style="161" customWidth="1"/>
    <col min="2306" max="2306" width="11.28515625" style="161" bestFit="1" customWidth="1"/>
    <col min="2307" max="2311" width="9" style="161" customWidth="1"/>
    <col min="2312" max="2312" width="8.5703125" style="161" customWidth="1"/>
    <col min="2313" max="2316" width="9" style="161" customWidth="1"/>
    <col min="2317" max="2317" width="9.140625" style="161"/>
    <col min="2318" max="2318" width="9.5703125" style="161" bestFit="1" customWidth="1"/>
    <col min="2319" max="2560" width="9.140625" style="161"/>
    <col min="2561" max="2561" width="27.28515625" style="161" customWidth="1"/>
    <col min="2562" max="2562" width="11.28515625" style="161" bestFit="1" customWidth="1"/>
    <col min="2563" max="2567" width="9" style="161" customWidth="1"/>
    <col min="2568" max="2568" width="8.5703125" style="161" customWidth="1"/>
    <col min="2569" max="2572" width="9" style="161" customWidth="1"/>
    <col min="2573" max="2573" width="9.140625" style="161"/>
    <col min="2574" max="2574" width="9.5703125" style="161" bestFit="1" customWidth="1"/>
    <col min="2575" max="2816" width="9.140625" style="161"/>
    <col min="2817" max="2817" width="27.28515625" style="161" customWidth="1"/>
    <col min="2818" max="2818" width="11.28515625" style="161" bestFit="1" customWidth="1"/>
    <col min="2819" max="2823" width="9" style="161" customWidth="1"/>
    <col min="2824" max="2824" width="8.5703125" style="161" customWidth="1"/>
    <col min="2825" max="2828" width="9" style="161" customWidth="1"/>
    <col min="2829" max="2829" width="9.140625" style="161"/>
    <col min="2830" max="2830" width="9.5703125" style="161" bestFit="1" customWidth="1"/>
    <col min="2831" max="3072" width="9.140625" style="161"/>
    <col min="3073" max="3073" width="27.28515625" style="161" customWidth="1"/>
    <col min="3074" max="3074" width="11.28515625" style="161" bestFit="1" customWidth="1"/>
    <col min="3075" max="3079" width="9" style="161" customWidth="1"/>
    <col min="3080" max="3080" width="8.5703125" style="161" customWidth="1"/>
    <col min="3081" max="3084" width="9" style="161" customWidth="1"/>
    <col min="3085" max="3085" width="9.140625" style="161"/>
    <col min="3086" max="3086" width="9.5703125" style="161" bestFit="1" customWidth="1"/>
    <col min="3087" max="3328" width="9.140625" style="161"/>
    <col min="3329" max="3329" width="27.28515625" style="161" customWidth="1"/>
    <col min="3330" max="3330" width="11.28515625" style="161" bestFit="1" customWidth="1"/>
    <col min="3331" max="3335" width="9" style="161" customWidth="1"/>
    <col min="3336" max="3336" width="8.5703125" style="161" customWidth="1"/>
    <col min="3337" max="3340" width="9" style="161" customWidth="1"/>
    <col min="3341" max="3341" width="9.140625" style="161"/>
    <col min="3342" max="3342" width="9.5703125" style="161" bestFit="1" customWidth="1"/>
    <col min="3343" max="3584" width="9.140625" style="161"/>
    <col min="3585" max="3585" width="27.28515625" style="161" customWidth="1"/>
    <col min="3586" max="3586" width="11.28515625" style="161" bestFit="1" customWidth="1"/>
    <col min="3587" max="3591" width="9" style="161" customWidth="1"/>
    <col min="3592" max="3592" width="8.5703125" style="161" customWidth="1"/>
    <col min="3593" max="3596" width="9" style="161" customWidth="1"/>
    <col min="3597" max="3597" width="9.140625" style="161"/>
    <col min="3598" max="3598" width="9.5703125" style="161" bestFit="1" customWidth="1"/>
    <col min="3599" max="3840" width="9.140625" style="161"/>
    <col min="3841" max="3841" width="27.28515625" style="161" customWidth="1"/>
    <col min="3842" max="3842" width="11.28515625" style="161" bestFit="1" customWidth="1"/>
    <col min="3843" max="3847" width="9" style="161" customWidth="1"/>
    <col min="3848" max="3848" width="8.5703125" style="161" customWidth="1"/>
    <col min="3849" max="3852" width="9" style="161" customWidth="1"/>
    <col min="3853" max="3853" width="9.140625" style="161"/>
    <col min="3854" max="3854" width="9.5703125" style="161" bestFit="1" customWidth="1"/>
    <col min="3855" max="4096" width="9.140625" style="161"/>
    <col min="4097" max="4097" width="27.28515625" style="161" customWidth="1"/>
    <col min="4098" max="4098" width="11.28515625" style="161" bestFit="1" customWidth="1"/>
    <col min="4099" max="4103" width="9" style="161" customWidth="1"/>
    <col min="4104" max="4104" width="8.5703125" style="161" customWidth="1"/>
    <col min="4105" max="4108" width="9" style="161" customWidth="1"/>
    <col min="4109" max="4109" width="9.140625" style="161"/>
    <col min="4110" max="4110" width="9.5703125" style="161" bestFit="1" customWidth="1"/>
    <col min="4111" max="4352" width="9.140625" style="161"/>
    <col min="4353" max="4353" width="27.28515625" style="161" customWidth="1"/>
    <col min="4354" max="4354" width="11.28515625" style="161" bestFit="1" customWidth="1"/>
    <col min="4355" max="4359" width="9" style="161" customWidth="1"/>
    <col min="4360" max="4360" width="8.5703125" style="161" customWidth="1"/>
    <col min="4361" max="4364" width="9" style="161" customWidth="1"/>
    <col min="4365" max="4365" width="9.140625" style="161"/>
    <col min="4366" max="4366" width="9.5703125" style="161" bestFit="1" customWidth="1"/>
    <col min="4367" max="4608" width="9.140625" style="161"/>
    <col min="4609" max="4609" width="27.28515625" style="161" customWidth="1"/>
    <col min="4610" max="4610" width="11.28515625" style="161" bestFit="1" customWidth="1"/>
    <col min="4611" max="4615" width="9" style="161" customWidth="1"/>
    <col min="4616" max="4616" width="8.5703125" style="161" customWidth="1"/>
    <col min="4617" max="4620" width="9" style="161" customWidth="1"/>
    <col min="4621" max="4621" width="9.140625" style="161"/>
    <col min="4622" max="4622" width="9.5703125" style="161" bestFit="1" customWidth="1"/>
    <col min="4623" max="4864" width="9.140625" style="161"/>
    <col min="4865" max="4865" width="27.28515625" style="161" customWidth="1"/>
    <col min="4866" max="4866" width="11.28515625" style="161" bestFit="1" customWidth="1"/>
    <col min="4867" max="4871" width="9" style="161" customWidth="1"/>
    <col min="4872" max="4872" width="8.5703125" style="161" customWidth="1"/>
    <col min="4873" max="4876" width="9" style="161" customWidth="1"/>
    <col min="4877" max="4877" width="9.140625" style="161"/>
    <col min="4878" max="4878" width="9.5703125" style="161" bestFit="1" customWidth="1"/>
    <col min="4879" max="5120" width="9.140625" style="161"/>
    <col min="5121" max="5121" width="27.28515625" style="161" customWidth="1"/>
    <col min="5122" max="5122" width="11.28515625" style="161" bestFit="1" customWidth="1"/>
    <col min="5123" max="5127" width="9" style="161" customWidth="1"/>
    <col min="5128" max="5128" width="8.5703125" style="161" customWidth="1"/>
    <col min="5129" max="5132" width="9" style="161" customWidth="1"/>
    <col min="5133" max="5133" width="9.140625" style="161"/>
    <col min="5134" max="5134" width="9.5703125" style="161" bestFit="1" customWidth="1"/>
    <col min="5135" max="5376" width="9.140625" style="161"/>
    <col min="5377" max="5377" width="27.28515625" style="161" customWidth="1"/>
    <col min="5378" max="5378" width="11.28515625" style="161" bestFit="1" customWidth="1"/>
    <col min="5379" max="5383" width="9" style="161" customWidth="1"/>
    <col min="5384" max="5384" width="8.5703125" style="161" customWidth="1"/>
    <col min="5385" max="5388" width="9" style="161" customWidth="1"/>
    <col min="5389" max="5389" width="9.140625" style="161"/>
    <col min="5390" max="5390" width="9.5703125" style="161" bestFit="1" customWidth="1"/>
    <col min="5391" max="5632" width="9.140625" style="161"/>
    <col min="5633" max="5633" width="27.28515625" style="161" customWidth="1"/>
    <col min="5634" max="5634" width="11.28515625" style="161" bestFit="1" customWidth="1"/>
    <col min="5635" max="5639" width="9" style="161" customWidth="1"/>
    <col min="5640" max="5640" width="8.5703125" style="161" customWidth="1"/>
    <col min="5641" max="5644" width="9" style="161" customWidth="1"/>
    <col min="5645" max="5645" width="9.140625" style="161"/>
    <col min="5646" max="5646" width="9.5703125" style="161" bestFit="1" customWidth="1"/>
    <col min="5647" max="5888" width="9.140625" style="161"/>
    <col min="5889" max="5889" width="27.28515625" style="161" customWidth="1"/>
    <col min="5890" max="5890" width="11.28515625" style="161" bestFit="1" customWidth="1"/>
    <col min="5891" max="5895" width="9" style="161" customWidth="1"/>
    <col min="5896" max="5896" width="8.5703125" style="161" customWidth="1"/>
    <col min="5897" max="5900" width="9" style="161" customWidth="1"/>
    <col min="5901" max="5901" width="9.140625" style="161"/>
    <col min="5902" max="5902" width="9.5703125" style="161" bestFit="1" customWidth="1"/>
    <col min="5903" max="6144" width="9.140625" style="161"/>
    <col min="6145" max="6145" width="27.28515625" style="161" customWidth="1"/>
    <col min="6146" max="6146" width="11.28515625" style="161" bestFit="1" customWidth="1"/>
    <col min="6147" max="6151" width="9" style="161" customWidth="1"/>
    <col min="6152" max="6152" width="8.5703125" style="161" customWidth="1"/>
    <col min="6153" max="6156" width="9" style="161" customWidth="1"/>
    <col min="6157" max="6157" width="9.140625" style="161"/>
    <col min="6158" max="6158" width="9.5703125" style="161" bestFit="1" customWidth="1"/>
    <col min="6159" max="6400" width="9.140625" style="161"/>
    <col min="6401" max="6401" width="27.28515625" style="161" customWidth="1"/>
    <col min="6402" max="6402" width="11.28515625" style="161" bestFit="1" customWidth="1"/>
    <col min="6403" max="6407" width="9" style="161" customWidth="1"/>
    <col min="6408" max="6408" width="8.5703125" style="161" customWidth="1"/>
    <col min="6409" max="6412" width="9" style="161" customWidth="1"/>
    <col min="6413" max="6413" width="9.140625" style="161"/>
    <col min="6414" max="6414" width="9.5703125" style="161" bestFit="1" customWidth="1"/>
    <col min="6415" max="6656" width="9.140625" style="161"/>
    <col min="6657" max="6657" width="27.28515625" style="161" customWidth="1"/>
    <col min="6658" max="6658" width="11.28515625" style="161" bestFit="1" customWidth="1"/>
    <col min="6659" max="6663" width="9" style="161" customWidth="1"/>
    <col min="6664" max="6664" width="8.5703125" style="161" customWidth="1"/>
    <col min="6665" max="6668" width="9" style="161" customWidth="1"/>
    <col min="6669" max="6669" width="9.140625" style="161"/>
    <col min="6670" max="6670" width="9.5703125" style="161" bestFit="1" customWidth="1"/>
    <col min="6671" max="6912" width="9.140625" style="161"/>
    <col min="6913" max="6913" width="27.28515625" style="161" customWidth="1"/>
    <col min="6914" max="6914" width="11.28515625" style="161" bestFit="1" customWidth="1"/>
    <col min="6915" max="6919" width="9" style="161" customWidth="1"/>
    <col min="6920" max="6920" width="8.5703125" style="161" customWidth="1"/>
    <col min="6921" max="6924" width="9" style="161" customWidth="1"/>
    <col min="6925" max="6925" width="9.140625" style="161"/>
    <col min="6926" max="6926" width="9.5703125" style="161" bestFit="1" customWidth="1"/>
    <col min="6927" max="7168" width="9.140625" style="161"/>
    <col min="7169" max="7169" width="27.28515625" style="161" customWidth="1"/>
    <col min="7170" max="7170" width="11.28515625" style="161" bestFit="1" customWidth="1"/>
    <col min="7171" max="7175" width="9" style="161" customWidth="1"/>
    <col min="7176" max="7176" width="8.5703125" style="161" customWidth="1"/>
    <col min="7177" max="7180" width="9" style="161" customWidth="1"/>
    <col min="7181" max="7181" width="9.140625" style="161"/>
    <col min="7182" max="7182" width="9.5703125" style="161" bestFit="1" customWidth="1"/>
    <col min="7183" max="7424" width="9.140625" style="161"/>
    <col min="7425" max="7425" width="27.28515625" style="161" customWidth="1"/>
    <col min="7426" max="7426" width="11.28515625" style="161" bestFit="1" customWidth="1"/>
    <col min="7427" max="7431" width="9" style="161" customWidth="1"/>
    <col min="7432" max="7432" width="8.5703125" style="161" customWidth="1"/>
    <col min="7433" max="7436" width="9" style="161" customWidth="1"/>
    <col min="7437" max="7437" width="9.140625" style="161"/>
    <col min="7438" max="7438" width="9.5703125" style="161" bestFit="1" customWidth="1"/>
    <col min="7439" max="7680" width="9.140625" style="161"/>
    <col min="7681" max="7681" width="27.28515625" style="161" customWidth="1"/>
    <col min="7682" max="7682" width="11.28515625" style="161" bestFit="1" customWidth="1"/>
    <col min="7683" max="7687" width="9" style="161" customWidth="1"/>
    <col min="7688" max="7688" width="8.5703125" style="161" customWidth="1"/>
    <col min="7689" max="7692" width="9" style="161" customWidth="1"/>
    <col min="7693" max="7693" width="9.140625" style="161"/>
    <col min="7694" max="7694" width="9.5703125" style="161" bestFit="1" customWidth="1"/>
    <col min="7695" max="7936" width="9.140625" style="161"/>
    <col min="7937" max="7937" width="27.28515625" style="161" customWidth="1"/>
    <col min="7938" max="7938" width="11.28515625" style="161" bestFit="1" customWidth="1"/>
    <col min="7939" max="7943" width="9" style="161" customWidth="1"/>
    <col min="7944" max="7944" width="8.5703125" style="161" customWidth="1"/>
    <col min="7945" max="7948" width="9" style="161" customWidth="1"/>
    <col min="7949" max="7949" width="9.140625" style="161"/>
    <col min="7950" max="7950" width="9.5703125" style="161" bestFit="1" customWidth="1"/>
    <col min="7951" max="8192" width="9.140625" style="161"/>
    <col min="8193" max="8193" width="27.28515625" style="161" customWidth="1"/>
    <col min="8194" max="8194" width="11.28515625" style="161" bestFit="1" customWidth="1"/>
    <col min="8195" max="8199" width="9" style="161" customWidth="1"/>
    <col min="8200" max="8200" width="8.5703125" style="161" customWidth="1"/>
    <col min="8201" max="8204" width="9" style="161" customWidth="1"/>
    <col min="8205" max="8205" width="9.140625" style="161"/>
    <col min="8206" max="8206" width="9.5703125" style="161" bestFit="1" customWidth="1"/>
    <col min="8207" max="8448" width="9.140625" style="161"/>
    <col min="8449" max="8449" width="27.28515625" style="161" customWidth="1"/>
    <col min="8450" max="8450" width="11.28515625" style="161" bestFit="1" customWidth="1"/>
    <col min="8451" max="8455" width="9" style="161" customWidth="1"/>
    <col min="8456" max="8456" width="8.5703125" style="161" customWidth="1"/>
    <col min="8457" max="8460" width="9" style="161" customWidth="1"/>
    <col min="8461" max="8461" width="9.140625" style="161"/>
    <col min="8462" max="8462" width="9.5703125" style="161" bestFit="1" customWidth="1"/>
    <col min="8463" max="8704" width="9.140625" style="161"/>
    <col min="8705" max="8705" width="27.28515625" style="161" customWidth="1"/>
    <col min="8706" max="8706" width="11.28515625" style="161" bestFit="1" customWidth="1"/>
    <col min="8707" max="8711" width="9" style="161" customWidth="1"/>
    <col min="8712" max="8712" width="8.5703125" style="161" customWidth="1"/>
    <col min="8713" max="8716" width="9" style="161" customWidth="1"/>
    <col min="8717" max="8717" width="9.140625" style="161"/>
    <col min="8718" max="8718" width="9.5703125" style="161" bestFit="1" customWidth="1"/>
    <col min="8719" max="8960" width="9.140625" style="161"/>
    <col min="8961" max="8961" width="27.28515625" style="161" customWidth="1"/>
    <col min="8962" max="8962" width="11.28515625" style="161" bestFit="1" customWidth="1"/>
    <col min="8963" max="8967" width="9" style="161" customWidth="1"/>
    <col min="8968" max="8968" width="8.5703125" style="161" customWidth="1"/>
    <col min="8969" max="8972" width="9" style="161" customWidth="1"/>
    <col min="8973" max="8973" width="9.140625" style="161"/>
    <col min="8974" max="8974" width="9.5703125" style="161" bestFit="1" customWidth="1"/>
    <col min="8975" max="9216" width="9.140625" style="161"/>
    <col min="9217" max="9217" width="27.28515625" style="161" customWidth="1"/>
    <col min="9218" max="9218" width="11.28515625" style="161" bestFit="1" customWidth="1"/>
    <col min="9219" max="9223" width="9" style="161" customWidth="1"/>
    <col min="9224" max="9224" width="8.5703125" style="161" customWidth="1"/>
    <col min="9225" max="9228" width="9" style="161" customWidth="1"/>
    <col min="9229" max="9229" width="9.140625" style="161"/>
    <col min="9230" max="9230" width="9.5703125" style="161" bestFit="1" customWidth="1"/>
    <col min="9231" max="9472" width="9.140625" style="161"/>
    <col min="9473" max="9473" width="27.28515625" style="161" customWidth="1"/>
    <col min="9474" max="9474" width="11.28515625" style="161" bestFit="1" customWidth="1"/>
    <col min="9475" max="9479" width="9" style="161" customWidth="1"/>
    <col min="9480" max="9480" width="8.5703125" style="161" customWidth="1"/>
    <col min="9481" max="9484" width="9" style="161" customWidth="1"/>
    <col min="9485" max="9485" width="9.140625" style="161"/>
    <col min="9486" max="9486" width="9.5703125" style="161" bestFit="1" customWidth="1"/>
    <col min="9487" max="9728" width="9.140625" style="161"/>
    <col min="9729" max="9729" width="27.28515625" style="161" customWidth="1"/>
    <col min="9730" max="9730" width="11.28515625" style="161" bestFit="1" customWidth="1"/>
    <col min="9731" max="9735" width="9" style="161" customWidth="1"/>
    <col min="9736" max="9736" width="8.5703125" style="161" customWidth="1"/>
    <col min="9737" max="9740" width="9" style="161" customWidth="1"/>
    <col min="9741" max="9741" width="9.140625" style="161"/>
    <col min="9742" max="9742" width="9.5703125" style="161" bestFit="1" customWidth="1"/>
    <col min="9743" max="9984" width="9.140625" style="161"/>
    <col min="9985" max="9985" width="27.28515625" style="161" customWidth="1"/>
    <col min="9986" max="9986" width="11.28515625" style="161" bestFit="1" customWidth="1"/>
    <col min="9987" max="9991" width="9" style="161" customWidth="1"/>
    <col min="9992" max="9992" width="8.5703125" style="161" customWidth="1"/>
    <col min="9993" max="9996" width="9" style="161" customWidth="1"/>
    <col min="9997" max="9997" width="9.140625" style="161"/>
    <col min="9998" max="9998" width="9.5703125" style="161" bestFit="1" customWidth="1"/>
    <col min="9999" max="10240" width="9.140625" style="161"/>
    <col min="10241" max="10241" width="27.28515625" style="161" customWidth="1"/>
    <col min="10242" max="10242" width="11.28515625" style="161" bestFit="1" customWidth="1"/>
    <col min="10243" max="10247" width="9" style="161" customWidth="1"/>
    <col min="10248" max="10248" width="8.5703125" style="161" customWidth="1"/>
    <col min="10249" max="10252" width="9" style="161" customWidth="1"/>
    <col min="10253" max="10253" width="9.140625" style="161"/>
    <col min="10254" max="10254" width="9.5703125" style="161" bestFit="1" customWidth="1"/>
    <col min="10255" max="10496" width="9.140625" style="161"/>
    <col min="10497" max="10497" width="27.28515625" style="161" customWidth="1"/>
    <col min="10498" max="10498" width="11.28515625" style="161" bestFit="1" customWidth="1"/>
    <col min="10499" max="10503" width="9" style="161" customWidth="1"/>
    <col min="10504" max="10504" width="8.5703125" style="161" customWidth="1"/>
    <col min="10505" max="10508" width="9" style="161" customWidth="1"/>
    <col min="10509" max="10509" width="9.140625" style="161"/>
    <col min="10510" max="10510" width="9.5703125" style="161" bestFit="1" customWidth="1"/>
    <col min="10511" max="10752" width="9.140625" style="161"/>
    <col min="10753" max="10753" width="27.28515625" style="161" customWidth="1"/>
    <col min="10754" max="10754" width="11.28515625" style="161" bestFit="1" customWidth="1"/>
    <col min="10755" max="10759" width="9" style="161" customWidth="1"/>
    <col min="10760" max="10760" width="8.5703125" style="161" customWidth="1"/>
    <col min="10761" max="10764" width="9" style="161" customWidth="1"/>
    <col min="10765" max="10765" width="9.140625" style="161"/>
    <col min="10766" max="10766" width="9.5703125" style="161" bestFit="1" customWidth="1"/>
    <col min="10767" max="11008" width="9.140625" style="161"/>
    <col min="11009" max="11009" width="27.28515625" style="161" customWidth="1"/>
    <col min="11010" max="11010" width="11.28515625" style="161" bestFit="1" customWidth="1"/>
    <col min="11011" max="11015" width="9" style="161" customWidth="1"/>
    <col min="11016" max="11016" width="8.5703125" style="161" customWidth="1"/>
    <col min="11017" max="11020" width="9" style="161" customWidth="1"/>
    <col min="11021" max="11021" width="9.140625" style="161"/>
    <col min="11022" max="11022" width="9.5703125" style="161" bestFit="1" customWidth="1"/>
    <col min="11023" max="11264" width="9.140625" style="161"/>
    <col min="11265" max="11265" width="27.28515625" style="161" customWidth="1"/>
    <col min="11266" max="11266" width="11.28515625" style="161" bestFit="1" customWidth="1"/>
    <col min="11267" max="11271" width="9" style="161" customWidth="1"/>
    <col min="11272" max="11272" width="8.5703125" style="161" customWidth="1"/>
    <col min="11273" max="11276" width="9" style="161" customWidth="1"/>
    <col min="11277" max="11277" width="9.140625" style="161"/>
    <col min="11278" max="11278" width="9.5703125" style="161" bestFit="1" customWidth="1"/>
    <col min="11279" max="11520" width="9.140625" style="161"/>
    <col min="11521" max="11521" width="27.28515625" style="161" customWidth="1"/>
    <col min="11522" max="11522" width="11.28515625" style="161" bestFit="1" customWidth="1"/>
    <col min="11523" max="11527" width="9" style="161" customWidth="1"/>
    <col min="11528" max="11528" width="8.5703125" style="161" customWidth="1"/>
    <col min="11529" max="11532" width="9" style="161" customWidth="1"/>
    <col min="11533" max="11533" width="9.140625" style="161"/>
    <col min="11534" max="11534" width="9.5703125" style="161" bestFit="1" customWidth="1"/>
    <col min="11535" max="11776" width="9.140625" style="161"/>
    <col min="11777" max="11777" width="27.28515625" style="161" customWidth="1"/>
    <col min="11778" max="11778" width="11.28515625" style="161" bestFit="1" customWidth="1"/>
    <col min="11779" max="11783" width="9" style="161" customWidth="1"/>
    <col min="11784" max="11784" width="8.5703125" style="161" customWidth="1"/>
    <col min="11785" max="11788" width="9" style="161" customWidth="1"/>
    <col min="11789" max="11789" width="9.140625" style="161"/>
    <col min="11790" max="11790" width="9.5703125" style="161" bestFit="1" customWidth="1"/>
    <col min="11791" max="12032" width="9.140625" style="161"/>
    <col min="12033" max="12033" width="27.28515625" style="161" customWidth="1"/>
    <col min="12034" max="12034" width="11.28515625" style="161" bestFit="1" customWidth="1"/>
    <col min="12035" max="12039" width="9" style="161" customWidth="1"/>
    <col min="12040" max="12040" width="8.5703125" style="161" customWidth="1"/>
    <col min="12041" max="12044" width="9" style="161" customWidth="1"/>
    <col min="12045" max="12045" width="9.140625" style="161"/>
    <col min="12046" max="12046" width="9.5703125" style="161" bestFit="1" customWidth="1"/>
    <col min="12047" max="12288" width="9.140625" style="161"/>
    <col min="12289" max="12289" width="27.28515625" style="161" customWidth="1"/>
    <col min="12290" max="12290" width="11.28515625" style="161" bestFit="1" customWidth="1"/>
    <col min="12291" max="12295" width="9" style="161" customWidth="1"/>
    <col min="12296" max="12296" width="8.5703125" style="161" customWidth="1"/>
    <col min="12297" max="12300" width="9" style="161" customWidth="1"/>
    <col min="12301" max="12301" width="9.140625" style="161"/>
    <col min="12302" max="12302" width="9.5703125" style="161" bestFit="1" customWidth="1"/>
    <col min="12303" max="12544" width="9.140625" style="161"/>
    <col min="12545" max="12545" width="27.28515625" style="161" customWidth="1"/>
    <col min="12546" max="12546" width="11.28515625" style="161" bestFit="1" customWidth="1"/>
    <col min="12547" max="12551" width="9" style="161" customWidth="1"/>
    <col min="12552" max="12552" width="8.5703125" style="161" customWidth="1"/>
    <col min="12553" max="12556" width="9" style="161" customWidth="1"/>
    <col min="12557" max="12557" width="9.140625" style="161"/>
    <col min="12558" max="12558" width="9.5703125" style="161" bestFit="1" customWidth="1"/>
    <col min="12559" max="12800" width="9.140625" style="161"/>
    <col min="12801" max="12801" width="27.28515625" style="161" customWidth="1"/>
    <col min="12802" max="12802" width="11.28515625" style="161" bestFit="1" customWidth="1"/>
    <col min="12803" max="12807" width="9" style="161" customWidth="1"/>
    <col min="12808" max="12808" width="8.5703125" style="161" customWidth="1"/>
    <col min="12809" max="12812" width="9" style="161" customWidth="1"/>
    <col min="12813" max="12813" width="9.140625" style="161"/>
    <col min="12814" max="12814" width="9.5703125" style="161" bestFit="1" customWidth="1"/>
    <col min="12815" max="13056" width="9.140625" style="161"/>
    <col min="13057" max="13057" width="27.28515625" style="161" customWidth="1"/>
    <col min="13058" max="13058" width="11.28515625" style="161" bestFit="1" customWidth="1"/>
    <col min="13059" max="13063" width="9" style="161" customWidth="1"/>
    <col min="13064" max="13064" width="8.5703125" style="161" customWidth="1"/>
    <col min="13065" max="13068" width="9" style="161" customWidth="1"/>
    <col min="13069" max="13069" width="9.140625" style="161"/>
    <col min="13070" max="13070" width="9.5703125" style="161" bestFit="1" customWidth="1"/>
    <col min="13071" max="13312" width="9.140625" style="161"/>
    <col min="13313" max="13313" width="27.28515625" style="161" customWidth="1"/>
    <col min="13314" max="13314" width="11.28515625" style="161" bestFit="1" customWidth="1"/>
    <col min="13315" max="13319" width="9" style="161" customWidth="1"/>
    <col min="13320" max="13320" width="8.5703125" style="161" customWidth="1"/>
    <col min="13321" max="13324" width="9" style="161" customWidth="1"/>
    <col min="13325" max="13325" width="9.140625" style="161"/>
    <col min="13326" max="13326" width="9.5703125" style="161" bestFit="1" customWidth="1"/>
    <col min="13327" max="13568" width="9.140625" style="161"/>
    <col min="13569" max="13569" width="27.28515625" style="161" customWidth="1"/>
    <col min="13570" max="13570" width="11.28515625" style="161" bestFit="1" customWidth="1"/>
    <col min="13571" max="13575" width="9" style="161" customWidth="1"/>
    <col min="13576" max="13576" width="8.5703125" style="161" customWidth="1"/>
    <col min="13577" max="13580" width="9" style="161" customWidth="1"/>
    <col min="13581" max="13581" width="9.140625" style="161"/>
    <col min="13582" max="13582" width="9.5703125" style="161" bestFit="1" customWidth="1"/>
    <col min="13583" max="13824" width="9.140625" style="161"/>
    <col min="13825" max="13825" width="27.28515625" style="161" customWidth="1"/>
    <col min="13826" max="13826" width="11.28515625" style="161" bestFit="1" customWidth="1"/>
    <col min="13827" max="13831" width="9" style="161" customWidth="1"/>
    <col min="13832" max="13832" width="8.5703125" style="161" customWidth="1"/>
    <col min="13833" max="13836" width="9" style="161" customWidth="1"/>
    <col min="13837" max="13837" width="9.140625" style="161"/>
    <col min="13838" max="13838" width="9.5703125" style="161" bestFit="1" customWidth="1"/>
    <col min="13839" max="14080" width="9.140625" style="161"/>
    <col min="14081" max="14081" width="27.28515625" style="161" customWidth="1"/>
    <col min="14082" max="14082" width="11.28515625" style="161" bestFit="1" customWidth="1"/>
    <col min="14083" max="14087" width="9" style="161" customWidth="1"/>
    <col min="14088" max="14088" width="8.5703125" style="161" customWidth="1"/>
    <col min="14089" max="14092" width="9" style="161" customWidth="1"/>
    <col min="14093" max="14093" width="9.140625" style="161"/>
    <col min="14094" max="14094" width="9.5703125" style="161" bestFit="1" customWidth="1"/>
    <col min="14095" max="14336" width="9.140625" style="161"/>
    <col min="14337" max="14337" width="27.28515625" style="161" customWidth="1"/>
    <col min="14338" max="14338" width="11.28515625" style="161" bestFit="1" customWidth="1"/>
    <col min="14339" max="14343" width="9" style="161" customWidth="1"/>
    <col min="14344" max="14344" width="8.5703125" style="161" customWidth="1"/>
    <col min="14345" max="14348" width="9" style="161" customWidth="1"/>
    <col min="14349" max="14349" width="9.140625" style="161"/>
    <col min="14350" max="14350" width="9.5703125" style="161" bestFit="1" customWidth="1"/>
    <col min="14351" max="14592" width="9.140625" style="161"/>
    <col min="14593" max="14593" width="27.28515625" style="161" customWidth="1"/>
    <col min="14594" max="14594" width="11.28515625" style="161" bestFit="1" customWidth="1"/>
    <col min="14595" max="14599" width="9" style="161" customWidth="1"/>
    <col min="14600" max="14600" width="8.5703125" style="161" customWidth="1"/>
    <col min="14601" max="14604" width="9" style="161" customWidth="1"/>
    <col min="14605" max="14605" width="9.140625" style="161"/>
    <col min="14606" max="14606" width="9.5703125" style="161" bestFit="1" customWidth="1"/>
    <col min="14607" max="14848" width="9.140625" style="161"/>
    <col min="14849" max="14849" width="27.28515625" style="161" customWidth="1"/>
    <col min="14850" max="14850" width="11.28515625" style="161" bestFit="1" customWidth="1"/>
    <col min="14851" max="14855" width="9" style="161" customWidth="1"/>
    <col min="14856" max="14856" width="8.5703125" style="161" customWidth="1"/>
    <col min="14857" max="14860" width="9" style="161" customWidth="1"/>
    <col min="14861" max="14861" width="9.140625" style="161"/>
    <col min="14862" max="14862" width="9.5703125" style="161" bestFit="1" customWidth="1"/>
    <col min="14863" max="15104" width="9.140625" style="161"/>
    <col min="15105" max="15105" width="27.28515625" style="161" customWidth="1"/>
    <col min="15106" max="15106" width="11.28515625" style="161" bestFit="1" customWidth="1"/>
    <col min="15107" max="15111" width="9" style="161" customWidth="1"/>
    <col min="15112" max="15112" width="8.5703125" style="161" customWidth="1"/>
    <col min="15113" max="15116" width="9" style="161" customWidth="1"/>
    <col min="15117" max="15117" width="9.140625" style="161"/>
    <col min="15118" max="15118" width="9.5703125" style="161" bestFit="1" customWidth="1"/>
    <col min="15119" max="15360" width="9.140625" style="161"/>
    <col min="15361" max="15361" width="27.28515625" style="161" customWidth="1"/>
    <col min="15362" max="15362" width="11.28515625" style="161" bestFit="1" customWidth="1"/>
    <col min="15363" max="15367" width="9" style="161" customWidth="1"/>
    <col min="15368" max="15368" width="8.5703125" style="161" customWidth="1"/>
    <col min="15369" max="15372" width="9" style="161" customWidth="1"/>
    <col min="15373" max="15373" width="9.140625" style="161"/>
    <col min="15374" max="15374" width="9.5703125" style="161" bestFit="1" customWidth="1"/>
    <col min="15375" max="15616" width="9.140625" style="161"/>
    <col min="15617" max="15617" width="27.28515625" style="161" customWidth="1"/>
    <col min="15618" max="15618" width="11.28515625" style="161" bestFit="1" customWidth="1"/>
    <col min="15619" max="15623" width="9" style="161" customWidth="1"/>
    <col min="15624" max="15624" width="8.5703125" style="161" customWidth="1"/>
    <col min="15625" max="15628" width="9" style="161" customWidth="1"/>
    <col min="15629" max="15629" width="9.140625" style="161"/>
    <col min="15630" max="15630" width="9.5703125" style="161" bestFit="1" customWidth="1"/>
    <col min="15631" max="15872" width="9.140625" style="161"/>
    <col min="15873" max="15873" width="27.28515625" style="161" customWidth="1"/>
    <col min="15874" max="15874" width="11.28515625" style="161" bestFit="1" customWidth="1"/>
    <col min="15875" max="15879" width="9" style="161" customWidth="1"/>
    <col min="15880" max="15880" width="8.5703125" style="161" customWidth="1"/>
    <col min="15881" max="15884" width="9" style="161" customWidth="1"/>
    <col min="15885" max="15885" width="9.140625" style="161"/>
    <col min="15886" max="15886" width="9.5703125" style="161" bestFit="1" customWidth="1"/>
    <col min="15887" max="16128" width="9.140625" style="161"/>
    <col min="16129" max="16129" width="27.28515625" style="161" customWidth="1"/>
    <col min="16130" max="16130" width="11.28515625" style="161" bestFit="1" customWidth="1"/>
    <col min="16131" max="16135" width="9" style="161" customWidth="1"/>
    <col min="16136" max="16136" width="8.5703125" style="161" customWidth="1"/>
    <col min="16137" max="16140" width="9" style="161" customWidth="1"/>
    <col min="16141" max="16141" width="9.140625" style="161"/>
    <col min="16142" max="16142" width="9.5703125" style="161" bestFit="1" customWidth="1"/>
    <col min="16143" max="16384" width="9.140625" style="161"/>
  </cols>
  <sheetData>
    <row r="1" spans="1:13" ht="13.5" thickBot="1" x14ac:dyDescent="0.25">
      <c r="A1" s="158" t="str">
        <f>'[1]Budget with Assumptions'!A2</f>
        <v>Connected Futures Academy- Campus 1</v>
      </c>
      <c r="B1" s="159"/>
      <c r="C1" s="159"/>
      <c r="D1" s="159"/>
      <c r="E1" s="159"/>
      <c r="F1" s="160"/>
    </row>
    <row r="2" spans="1:13" x14ac:dyDescent="0.2">
      <c r="A2" s="162"/>
    </row>
    <row r="4" spans="1:13" x14ac:dyDescent="0.2">
      <c r="A4" s="163" t="s">
        <v>104</v>
      </c>
      <c r="B4" s="163"/>
      <c r="C4" s="163"/>
      <c r="D4" s="163"/>
      <c r="E4" s="163"/>
      <c r="F4" s="163"/>
    </row>
    <row r="5" spans="1:13" x14ac:dyDescent="0.2">
      <c r="A5" s="163"/>
      <c r="B5" s="163"/>
      <c r="C5" s="163"/>
      <c r="D5" s="163"/>
      <c r="E5" s="163"/>
      <c r="F5" s="163"/>
    </row>
    <row r="6" spans="1:13" x14ac:dyDescent="0.2">
      <c r="A6" s="164" t="s">
        <v>105</v>
      </c>
      <c r="B6" s="165"/>
      <c r="C6" s="165"/>
      <c r="D6" s="165"/>
      <c r="E6" s="165"/>
      <c r="F6" s="165"/>
    </row>
    <row r="7" spans="1:13" x14ac:dyDescent="0.2">
      <c r="A7" s="166" t="s">
        <v>100</v>
      </c>
      <c r="B7" s="167">
        <v>2014</v>
      </c>
      <c r="C7" s="167">
        <v>2015</v>
      </c>
      <c r="D7" s="167">
        <v>2016</v>
      </c>
      <c r="E7" s="167">
        <v>2017</v>
      </c>
      <c r="F7" s="167">
        <v>2018</v>
      </c>
      <c r="G7" s="167">
        <v>2019</v>
      </c>
      <c r="H7" s="167">
        <v>2020</v>
      </c>
      <c r="I7" s="167">
        <v>2021</v>
      </c>
      <c r="J7" s="167">
        <v>2022</v>
      </c>
      <c r="K7" s="167">
        <v>2023</v>
      </c>
      <c r="L7" s="167">
        <v>2024</v>
      </c>
    </row>
    <row r="8" spans="1:13" x14ac:dyDescent="0.2">
      <c r="A8" s="166" t="s">
        <v>106</v>
      </c>
      <c r="B8" s="168"/>
      <c r="C8" s="169">
        <f>$B$28+$B$29/C$14</f>
        <v>275000</v>
      </c>
      <c r="D8" s="169">
        <f t="shared" ref="D8:L12" si="0">$B$26+$B$29/D$14</f>
        <v>91666.666666666672</v>
      </c>
      <c r="E8" s="169">
        <f t="shared" si="0"/>
        <v>87500</v>
      </c>
      <c r="F8" s="169">
        <f t="shared" si="0"/>
        <v>85000</v>
      </c>
      <c r="G8" s="169">
        <f t="shared" si="0"/>
        <v>85000</v>
      </c>
      <c r="H8" s="169">
        <f t="shared" si="0"/>
        <v>85000</v>
      </c>
      <c r="I8" s="169">
        <f t="shared" si="0"/>
        <v>85000</v>
      </c>
      <c r="J8" s="169">
        <f t="shared" si="0"/>
        <v>85000</v>
      </c>
      <c r="K8" s="169">
        <f t="shared" si="0"/>
        <v>85000</v>
      </c>
      <c r="L8" s="169">
        <f t="shared" si="0"/>
        <v>85000</v>
      </c>
      <c r="M8" s="168"/>
    </row>
    <row r="9" spans="1:13" x14ac:dyDescent="0.2">
      <c r="A9" s="166" t="s">
        <v>107</v>
      </c>
      <c r="B9" s="169">
        <f>B27</f>
        <v>150000</v>
      </c>
      <c r="C9" s="169">
        <f>$B$28+$B$29/C$14</f>
        <v>275000</v>
      </c>
      <c r="D9" s="169">
        <f>$B$26+$B$29/D$14</f>
        <v>91666.666666666672</v>
      </c>
      <c r="E9" s="169">
        <f t="shared" si="0"/>
        <v>87500</v>
      </c>
      <c r="F9" s="169">
        <f t="shared" si="0"/>
        <v>85000</v>
      </c>
      <c r="G9" s="169">
        <f t="shared" si="0"/>
        <v>85000</v>
      </c>
      <c r="H9" s="169">
        <f t="shared" si="0"/>
        <v>85000</v>
      </c>
      <c r="I9" s="169">
        <f t="shared" si="0"/>
        <v>85000</v>
      </c>
      <c r="J9" s="169">
        <f t="shared" si="0"/>
        <v>85000</v>
      </c>
      <c r="K9" s="169">
        <f t="shared" si="0"/>
        <v>85000</v>
      </c>
      <c r="L9" s="169">
        <f t="shared" si="0"/>
        <v>85000</v>
      </c>
      <c r="M9" s="168"/>
    </row>
    <row r="10" spans="1:13" x14ac:dyDescent="0.2">
      <c r="A10" s="166" t="s">
        <v>108</v>
      </c>
      <c r="B10" s="168"/>
      <c r="C10" s="168"/>
      <c r="D10" s="169">
        <f>B28+B29/D14</f>
        <v>266666.66666666669</v>
      </c>
      <c r="E10" s="169">
        <f t="shared" si="0"/>
        <v>87500</v>
      </c>
      <c r="F10" s="169">
        <f t="shared" si="0"/>
        <v>85000</v>
      </c>
      <c r="G10" s="169">
        <f t="shared" si="0"/>
        <v>85000</v>
      </c>
      <c r="H10" s="169">
        <f t="shared" si="0"/>
        <v>85000</v>
      </c>
      <c r="I10" s="169">
        <f t="shared" si="0"/>
        <v>85000</v>
      </c>
      <c r="J10" s="169">
        <f t="shared" si="0"/>
        <v>85000</v>
      </c>
      <c r="K10" s="169">
        <f t="shared" si="0"/>
        <v>85000</v>
      </c>
      <c r="L10" s="169">
        <f t="shared" si="0"/>
        <v>85000</v>
      </c>
      <c r="M10" s="168"/>
    </row>
    <row r="11" spans="1:13" x14ac:dyDescent="0.2">
      <c r="A11" s="166" t="s">
        <v>109</v>
      </c>
      <c r="B11" s="168"/>
      <c r="C11" s="168"/>
      <c r="D11" s="169"/>
      <c r="E11" s="169">
        <f>B28+(B29/E14)</f>
        <v>262500</v>
      </c>
      <c r="F11" s="169">
        <f t="shared" si="0"/>
        <v>85000</v>
      </c>
      <c r="G11" s="169">
        <f t="shared" si="0"/>
        <v>85000</v>
      </c>
      <c r="H11" s="169">
        <f t="shared" si="0"/>
        <v>85000</v>
      </c>
      <c r="I11" s="169">
        <f t="shared" si="0"/>
        <v>85000</v>
      </c>
      <c r="J11" s="169">
        <f t="shared" si="0"/>
        <v>85000</v>
      </c>
      <c r="K11" s="169">
        <f t="shared" si="0"/>
        <v>85000</v>
      </c>
      <c r="L11" s="169">
        <f t="shared" si="0"/>
        <v>85000</v>
      </c>
      <c r="M11" s="168"/>
    </row>
    <row r="12" spans="1:13" x14ac:dyDescent="0.2">
      <c r="A12" s="166" t="s">
        <v>110</v>
      </c>
      <c r="B12" s="168"/>
      <c r="C12" s="168"/>
      <c r="D12" s="169"/>
      <c r="E12" s="169"/>
      <c r="F12" s="169">
        <f>B28+(B29/F14)</f>
        <v>260000</v>
      </c>
      <c r="G12" s="169">
        <f t="shared" si="0"/>
        <v>85000</v>
      </c>
      <c r="H12" s="169">
        <f t="shared" si="0"/>
        <v>85000</v>
      </c>
      <c r="I12" s="169">
        <f t="shared" si="0"/>
        <v>85000</v>
      </c>
      <c r="J12" s="169">
        <f t="shared" si="0"/>
        <v>85000</v>
      </c>
      <c r="K12" s="169">
        <f t="shared" si="0"/>
        <v>85000</v>
      </c>
      <c r="L12" s="169">
        <f t="shared" si="0"/>
        <v>85000</v>
      </c>
      <c r="M12" s="168"/>
    </row>
    <row r="13" spans="1:13" x14ac:dyDescent="0.2">
      <c r="A13" s="166"/>
      <c r="B13" s="168"/>
      <c r="C13" s="168"/>
      <c r="D13" s="168"/>
      <c r="E13" s="168"/>
      <c r="F13" s="168"/>
      <c r="G13" s="168"/>
      <c r="H13" s="168"/>
      <c r="I13" s="168"/>
      <c r="J13" s="168"/>
      <c r="K13" s="168"/>
      <c r="L13" s="168"/>
    </row>
    <row r="14" spans="1:13" x14ac:dyDescent="0.2">
      <c r="A14" s="166" t="s">
        <v>111</v>
      </c>
      <c r="B14" s="170">
        <v>0</v>
      </c>
      <c r="C14" s="170">
        <v>2</v>
      </c>
      <c r="D14" s="170">
        <v>3</v>
      </c>
      <c r="E14" s="170">
        <v>4</v>
      </c>
      <c r="F14" s="170">
        <v>5</v>
      </c>
      <c r="G14" s="170">
        <f t="shared" ref="G14:L14" si="1">F14</f>
        <v>5</v>
      </c>
      <c r="H14" s="170">
        <f t="shared" si="1"/>
        <v>5</v>
      </c>
      <c r="I14" s="170">
        <f t="shared" si="1"/>
        <v>5</v>
      </c>
      <c r="J14" s="170">
        <f t="shared" si="1"/>
        <v>5</v>
      </c>
      <c r="K14" s="170">
        <f t="shared" si="1"/>
        <v>5</v>
      </c>
      <c r="L14" s="170">
        <f t="shared" si="1"/>
        <v>5</v>
      </c>
    </row>
    <row r="15" spans="1:13" x14ac:dyDescent="0.2">
      <c r="A15" s="166"/>
      <c r="B15" s="168"/>
      <c r="C15" s="168"/>
      <c r="D15" s="168"/>
      <c r="E15" s="168"/>
      <c r="F15" s="168"/>
      <c r="G15" s="168"/>
      <c r="H15" s="168"/>
      <c r="I15" s="168"/>
      <c r="J15" s="168"/>
      <c r="K15" s="168"/>
      <c r="L15" s="168"/>
    </row>
    <row r="16" spans="1:13" x14ac:dyDescent="0.2">
      <c r="A16" s="171" t="s">
        <v>112</v>
      </c>
      <c r="B16" s="172" t="s">
        <v>113</v>
      </c>
    </row>
    <row r="17" spans="1:12" x14ac:dyDescent="0.2">
      <c r="A17" s="166" t="s">
        <v>114</v>
      </c>
      <c r="B17" s="167">
        <v>2014</v>
      </c>
      <c r="C17" s="167">
        <f>B17+1</f>
        <v>2015</v>
      </c>
      <c r="D17" s="167">
        <f>C17+1</f>
        <v>2016</v>
      </c>
      <c r="E17" s="167">
        <f>D17+1</f>
        <v>2017</v>
      </c>
      <c r="F17" s="167">
        <f>E17+1</f>
        <v>2018</v>
      </c>
      <c r="G17" s="167"/>
      <c r="H17" s="167"/>
      <c r="I17" s="167"/>
      <c r="J17" s="167"/>
      <c r="K17" s="167"/>
      <c r="L17" s="167"/>
    </row>
    <row r="18" spans="1:12" x14ac:dyDescent="0.2">
      <c r="A18" s="173" t="s">
        <v>106</v>
      </c>
      <c r="B18" s="174"/>
      <c r="C18" s="175" t="s">
        <v>115</v>
      </c>
      <c r="D18" s="176"/>
      <c r="E18" s="177"/>
      <c r="F18" s="177"/>
      <c r="G18" s="168"/>
      <c r="H18" s="168"/>
      <c r="I18" s="168"/>
      <c r="J18" s="168"/>
      <c r="K18" s="168"/>
      <c r="L18" s="168"/>
    </row>
    <row r="19" spans="1:12" x14ac:dyDescent="0.2">
      <c r="A19" s="173" t="s">
        <v>107</v>
      </c>
      <c r="B19" s="178"/>
      <c r="C19" s="175" t="s">
        <v>115</v>
      </c>
      <c r="D19" s="176"/>
      <c r="E19" s="177"/>
      <c r="F19" s="177"/>
      <c r="G19" s="168"/>
      <c r="H19" s="168"/>
      <c r="I19" s="168"/>
      <c r="J19" s="168"/>
      <c r="K19" s="168"/>
      <c r="L19" s="168"/>
    </row>
    <row r="20" spans="1:12" x14ac:dyDescent="0.2">
      <c r="A20" s="173" t="s">
        <v>108</v>
      </c>
      <c r="B20" s="174"/>
      <c r="C20" s="176"/>
      <c r="D20" s="175" t="s">
        <v>115</v>
      </c>
      <c r="E20" s="177"/>
      <c r="F20" s="177"/>
      <c r="G20" s="168"/>
      <c r="H20" s="168"/>
      <c r="I20" s="168"/>
      <c r="J20" s="168"/>
      <c r="K20" s="168"/>
      <c r="L20" s="168"/>
    </row>
    <row r="21" spans="1:12" x14ac:dyDescent="0.2">
      <c r="A21" s="173" t="s">
        <v>109</v>
      </c>
      <c r="B21" s="174"/>
      <c r="C21" s="177"/>
      <c r="D21" s="179" t="s">
        <v>116</v>
      </c>
      <c r="E21" s="177" t="s">
        <v>117</v>
      </c>
      <c r="F21" s="177"/>
      <c r="G21" s="168"/>
      <c r="H21" s="168"/>
      <c r="I21" s="168"/>
      <c r="J21" s="168"/>
      <c r="K21" s="168"/>
      <c r="L21" s="168"/>
    </row>
    <row r="22" spans="1:12" x14ac:dyDescent="0.2">
      <c r="A22" s="173" t="s">
        <v>110</v>
      </c>
      <c r="B22" s="174"/>
      <c r="C22" s="177"/>
      <c r="D22" s="179" t="s">
        <v>116</v>
      </c>
      <c r="E22" s="177"/>
      <c r="F22" s="177" t="s">
        <v>117</v>
      </c>
      <c r="G22" s="168"/>
      <c r="H22" s="168"/>
      <c r="I22" s="168"/>
      <c r="J22" s="168"/>
      <c r="K22" s="168"/>
      <c r="L22" s="168"/>
    </row>
    <row r="23" spans="1:12" x14ac:dyDescent="0.2">
      <c r="A23" s="166"/>
      <c r="B23" s="168"/>
    </row>
    <row r="24" spans="1:12" x14ac:dyDescent="0.2">
      <c r="A24" s="171" t="s">
        <v>118</v>
      </c>
      <c r="B24" s="168"/>
    </row>
    <row r="25" spans="1:12" x14ac:dyDescent="0.2">
      <c r="A25" s="167" t="s">
        <v>119</v>
      </c>
      <c r="B25" s="167" t="s">
        <v>120</v>
      </c>
      <c r="C25" s="167" t="s">
        <v>121</v>
      </c>
    </row>
    <row r="26" spans="1:12" x14ac:dyDescent="0.2">
      <c r="A26" s="180" t="s">
        <v>122</v>
      </c>
      <c r="B26" s="181">
        <v>75000</v>
      </c>
      <c r="C26" s="182" t="s">
        <v>123</v>
      </c>
    </row>
    <row r="27" spans="1:12" x14ac:dyDescent="0.2">
      <c r="A27" s="183" t="s">
        <v>124</v>
      </c>
      <c r="B27" s="184">
        <v>150000</v>
      </c>
      <c r="C27" s="182" t="s">
        <v>125</v>
      </c>
    </row>
    <row r="28" spans="1:12" x14ac:dyDescent="0.2">
      <c r="A28" s="180" t="s">
        <v>126</v>
      </c>
      <c r="B28" s="181">
        <v>250000</v>
      </c>
      <c r="C28" s="185" t="s">
        <v>127</v>
      </c>
    </row>
    <row r="29" spans="1:12" x14ac:dyDescent="0.2">
      <c r="A29" s="180" t="s">
        <v>128</v>
      </c>
      <c r="B29" s="181">
        <v>50000</v>
      </c>
      <c r="C29" s="185" t="s">
        <v>129</v>
      </c>
    </row>
    <row r="30" spans="1:12" ht="6" customHeight="1" x14ac:dyDescent="0.2"/>
    <row r="31" spans="1:12" s="186" customFormat="1" ht="6.75" customHeight="1" x14ac:dyDescent="0.2"/>
    <row r="32" spans="1:12" ht="6" customHeight="1" x14ac:dyDescent="0.2"/>
    <row r="33" spans="1:8" ht="13.5" customHeight="1" x14ac:dyDescent="0.2">
      <c r="A33" s="164" t="s">
        <v>130</v>
      </c>
    </row>
    <row r="34" spans="1:8" x14ac:dyDescent="0.2">
      <c r="B34" s="187" t="s">
        <v>131</v>
      </c>
      <c r="C34" s="187" t="s">
        <v>132</v>
      </c>
      <c r="D34" s="187" t="s">
        <v>133</v>
      </c>
      <c r="E34" s="187" t="s">
        <v>134</v>
      </c>
      <c r="F34" s="187" t="s">
        <v>135</v>
      </c>
      <c r="G34" s="188"/>
      <c r="H34" s="188"/>
    </row>
    <row r="35" spans="1:8" x14ac:dyDescent="0.2">
      <c r="A35" s="188" t="s">
        <v>48</v>
      </c>
      <c r="B35" s="189">
        <f>0.106*B41</f>
        <v>36331.5</v>
      </c>
      <c r="C35" s="189">
        <f>0.106*C41</f>
        <v>39761.129999999997</v>
      </c>
      <c r="D35" s="189">
        <f>0.106*D41</f>
        <v>43313.412600000003</v>
      </c>
      <c r="E35" s="189">
        <f>0.106*E41</f>
        <v>44179.68085199999</v>
      </c>
      <c r="F35" s="189">
        <f>0.106*F41</f>
        <v>45063.27446904</v>
      </c>
    </row>
    <row r="36" spans="1:8" x14ac:dyDescent="0.2">
      <c r="A36" s="188" t="s">
        <v>51</v>
      </c>
      <c r="B36" s="189">
        <f>'[1]Budget Summary '!F74</f>
        <v>6543.125</v>
      </c>
      <c r="C36" s="189">
        <f>'[1]Budget Summary '!H74</f>
        <v>7043.7375000000002</v>
      </c>
      <c r="D36" s="189">
        <f>'[1]Budget Summary '!J74</f>
        <v>7561.7572500000006</v>
      </c>
      <c r="E36" s="189">
        <f>'[1]Budget Summary '!L74</f>
        <v>7712.9923949999984</v>
      </c>
      <c r="F36" s="189">
        <f>'[1]Budget Summary '!N74</f>
        <v>7867.2522429000001</v>
      </c>
      <c r="H36" s="190"/>
    </row>
    <row r="37" spans="1:8" x14ac:dyDescent="0.2">
      <c r="A37" s="188" t="s">
        <v>52</v>
      </c>
      <c r="B37" s="189">
        <f>('[1]Budget with Assumptions'!$D$75/(AVERAGE([1]Personnel!$B$66,[1]Personnel!$B$68:$B$70,[1]Personnel!$B$73)))*B41</f>
        <v>29118.58407079646</v>
      </c>
      <c r="C37" s="189">
        <f>('[1]Budget with Assumptions'!$D$75/(AVERAGE([1]Personnel!$B$66,[1]Personnel!$B$68:$B$70,[1]Personnel!$B$73)))*C41</f>
        <v>31867.327433628318</v>
      </c>
      <c r="D37" s="189">
        <f>('[1]Budget with Assumptions'!$D$75/(AVERAGE([1]Personnel!$B$66,[1]Personnel!$B$68:$B$70,[1]Personnel!$B$73)))*D41</f>
        <v>34714.373097345138</v>
      </c>
      <c r="E37" s="189">
        <f>('[1]Budget with Assumptions'!$D$75/(AVERAGE([1]Personnel!$B$66,[1]Personnel!$B$68:$B$70,[1]Personnel!$B$73)))*E41</f>
        <v>35408.660559292031</v>
      </c>
      <c r="F37" s="189">
        <f>('[1]Budget with Assumptions'!$D$75/(AVERAGE([1]Personnel!$B$66,[1]Personnel!$B$68:$B$70,[1]Personnel!$B$73)))*F41</f>
        <v>36116.833770477875</v>
      </c>
    </row>
    <row r="38" spans="1:8" x14ac:dyDescent="0.2">
      <c r="A38" s="188" t="s">
        <v>53</v>
      </c>
      <c r="B38" s="189">
        <f t="shared" ref="B38:F39" si="2">0.01*B$41</f>
        <v>3427.5</v>
      </c>
      <c r="C38" s="189">
        <f t="shared" si="2"/>
        <v>3751.05</v>
      </c>
      <c r="D38" s="189">
        <f t="shared" si="2"/>
        <v>4086.1710000000003</v>
      </c>
      <c r="E38" s="189">
        <f t="shared" si="2"/>
        <v>4167.8944199999996</v>
      </c>
      <c r="F38" s="189">
        <f t="shared" si="2"/>
        <v>4251.2523083999995</v>
      </c>
    </row>
    <row r="39" spans="1:8" x14ac:dyDescent="0.2">
      <c r="A39" s="191" t="s">
        <v>54</v>
      </c>
      <c r="B39" s="192">
        <f t="shared" si="2"/>
        <v>3427.5</v>
      </c>
      <c r="C39" s="192">
        <f t="shared" si="2"/>
        <v>3751.05</v>
      </c>
      <c r="D39" s="192">
        <f t="shared" si="2"/>
        <v>4086.1710000000003</v>
      </c>
      <c r="E39" s="192">
        <f t="shared" si="2"/>
        <v>4167.8944199999996</v>
      </c>
      <c r="F39" s="192">
        <f t="shared" si="2"/>
        <v>4251.2523083999995</v>
      </c>
    </row>
    <row r="40" spans="1:8" x14ac:dyDescent="0.2">
      <c r="A40" s="188" t="s">
        <v>136</v>
      </c>
      <c r="B40" s="189">
        <f>SUM(B35:B39)</f>
        <v>78848.209070796467</v>
      </c>
      <c r="C40" s="189">
        <f>SUM(C35:C39)</f>
        <v>86174.29493362832</v>
      </c>
      <c r="D40" s="189">
        <f>SUM(D35:D39)</f>
        <v>93761.884947345156</v>
      </c>
      <c r="E40" s="189">
        <f>SUM(E35:E39)</f>
        <v>95637.122646292017</v>
      </c>
      <c r="F40" s="189">
        <f>SUM(F35:F39)</f>
        <v>97549.865099217874</v>
      </c>
      <c r="G40" s="188"/>
      <c r="H40" s="188"/>
    </row>
    <row r="41" spans="1:8" x14ac:dyDescent="0.2">
      <c r="A41" s="188" t="s">
        <v>137</v>
      </c>
      <c r="B41" s="189">
        <f>[1]Personnel!G142</f>
        <v>342750</v>
      </c>
      <c r="C41" s="189">
        <f>[1]Personnel!I142</f>
        <v>375105</v>
      </c>
      <c r="D41" s="189">
        <f>[1]Personnel!K142</f>
        <v>408617.10000000003</v>
      </c>
      <c r="E41" s="189">
        <f>[1]Personnel!M142</f>
        <v>416789.44199999992</v>
      </c>
      <c r="F41" s="189">
        <f>[1]Personnel!O142</f>
        <v>425125.23083999997</v>
      </c>
    </row>
    <row r="42" spans="1:8" x14ac:dyDescent="0.2">
      <c r="A42" s="188" t="s">
        <v>138</v>
      </c>
      <c r="B42" s="193">
        <f>B40/B41</f>
        <v>0.23004583244579568</v>
      </c>
      <c r="C42" s="193">
        <f>C40/C41</f>
        <v>0.22973379436058788</v>
      </c>
      <c r="D42" s="193">
        <f>D40/D41</f>
        <v>0.22946148104752628</v>
      </c>
      <c r="E42" s="193">
        <f>E40/E41</f>
        <v>0.22946148104752623</v>
      </c>
      <c r="F42" s="193">
        <f>F40/F41</f>
        <v>0.22946148104752626</v>
      </c>
    </row>
    <row r="43" spans="1:8" ht="6" customHeight="1" x14ac:dyDescent="0.2"/>
    <row r="44" spans="1:8" s="186" customFormat="1" ht="6.75" customHeight="1" x14ac:dyDescent="0.2"/>
    <row r="45" spans="1:8" ht="6" customHeight="1" x14ac:dyDescent="0.2"/>
    <row r="46" spans="1:8" ht="15" customHeight="1" x14ac:dyDescent="0.2">
      <c r="A46" s="164" t="s">
        <v>139</v>
      </c>
      <c r="B46" s="194" t="s">
        <v>140</v>
      </c>
      <c r="C46" s="194"/>
      <c r="D46" s="194"/>
      <c r="E46" s="194"/>
      <c r="F46" s="194"/>
    </row>
    <row r="47" spans="1:8" x14ac:dyDescent="0.2">
      <c r="A47" s="195" t="s">
        <v>141</v>
      </c>
      <c r="B47" s="196" t="s">
        <v>131</v>
      </c>
      <c r="C47" s="196" t="s">
        <v>132</v>
      </c>
      <c r="D47" s="196" t="s">
        <v>133</v>
      </c>
      <c r="E47" s="196" t="s">
        <v>134</v>
      </c>
      <c r="F47" s="196" t="s">
        <v>135</v>
      </c>
    </row>
    <row r="48" spans="1:8" x14ac:dyDescent="0.2">
      <c r="A48" s="197">
        <v>0.3</v>
      </c>
      <c r="B48" s="188">
        <v>125</v>
      </c>
      <c r="C48" s="188">
        <v>40</v>
      </c>
      <c r="D48" s="188">
        <v>45</v>
      </c>
      <c r="E48" s="188">
        <v>20</v>
      </c>
      <c r="F48" s="188">
        <v>15</v>
      </c>
      <c r="G48" s="188" t="s">
        <v>142</v>
      </c>
    </row>
    <row r="49" spans="1:23" x14ac:dyDescent="0.2">
      <c r="A49" s="197">
        <v>0.6</v>
      </c>
      <c r="B49" s="188">
        <v>0</v>
      </c>
      <c r="C49" s="188">
        <v>105</v>
      </c>
      <c r="D49" s="188">
        <v>75</v>
      </c>
      <c r="E49" s="188">
        <v>80</v>
      </c>
      <c r="F49" s="188">
        <v>75</v>
      </c>
      <c r="G49" s="188" t="s">
        <v>143</v>
      </c>
      <c r="O49" s="167"/>
      <c r="P49" s="167"/>
      <c r="Q49" s="167"/>
      <c r="R49" s="167"/>
      <c r="S49" s="167"/>
      <c r="T49" s="167"/>
      <c r="U49" s="167"/>
      <c r="V49" s="167"/>
      <c r="W49" s="167"/>
    </row>
    <row r="50" spans="1:23" x14ac:dyDescent="0.2">
      <c r="A50" s="197">
        <v>1</v>
      </c>
      <c r="B50" s="188">
        <v>0</v>
      </c>
      <c r="C50" s="188">
        <v>0</v>
      </c>
      <c r="D50" s="188">
        <v>45</v>
      </c>
      <c r="E50" s="188">
        <v>65</v>
      </c>
      <c r="F50" s="188">
        <v>75</v>
      </c>
      <c r="G50" s="188" t="s">
        <v>144</v>
      </c>
      <c r="O50" s="169"/>
      <c r="P50" s="169"/>
      <c r="Q50" s="169"/>
      <c r="R50" s="169"/>
      <c r="S50" s="169"/>
      <c r="T50" s="169"/>
      <c r="U50" s="169"/>
      <c r="V50" s="169"/>
      <c r="W50" s="169"/>
    </row>
    <row r="51" spans="1:23" x14ac:dyDescent="0.2">
      <c r="A51" s="198" t="s">
        <v>145</v>
      </c>
      <c r="B51" s="199">
        <f>SUM(B48:B50)</f>
        <v>125</v>
      </c>
      <c r="C51" s="199">
        <f>SUM(C48:C50)</f>
        <v>145</v>
      </c>
      <c r="D51" s="199">
        <f>SUM(D48:D50)</f>
        <v>165</v>
      </c>
      <c r="E51" s="199">
        <f>SUM(E48:E50)</f>
        <v>165</v>
      </c>
      <c r="F51" s="199">
        <f>SUM(F48:F50)</f>
        <v>165</v>
      </c>
      <c r="O51" s="169"/>
      <c r="P51" s="169"/>
      <c r="Q51" s="169"/>
      <c r="R51" s="169"/>
      <c r="S51" s="169"/>
      <c r="T51" s="169"/>
      <c r="U51" s="169"/>
      <c r="V51" s="169"/>
      <c r="W51" s="169"/>
    </row>
    <row r="52" spans="1:23" x14ac:dyDescent="0.2">
      <c r="A52" s="188"/>
      <c r="B52" s="188"/>
      <c r="C52" s="188"/>
      <c r="D52" s="188"/>
      <c r="E52" s="188"/>
      <c r="F52" s="188"/>
      <c r="O52" s="169"/>
      <c r="P52" s="169"/>
      <c r="Q52" s="169"/>
      <c r="R52" s="169"/>
      <c r="S52" s="169"/>
      <c r="T52" s="169"/>
      <c r="U52" s="169"/>
      <c r="V52" s="169"/>
      <c r="W52" s="169"/>
    </row>
    <row r="53" spans="1:23" x14ac:dyDescent="0.2">
      <c r="A53" s="200"/>
      <c r="B53" s="201"/>
      <c r="C53" s="201"/>
      <c r="D53" s="201"/>
      <c r="E53" s="201"/>
      <c r="F53" s="201"/>
      <c r="G53" s="201"/>
      <c r="H53" s="201"/>
      <c r="I53" s="201"/>
      <c r="J53" s="201"/>
      <c r="K53" s="201"/>
      <c r="M53" s="168"/>
      <c r="N53" s="169"/>
      <c r="O53" s="169"/>
      <c r="P53" s="169"/>
      <c r="Q53" s="169"/>
      <c r="R53" s="169"/>
      <c r="S53" s="169"/>
      <c r="T53" s="169"/>
      <c r="U53" s="169"/>
      <c r="V53" s="169"/>
      <c r="W53" s="169"/>
    </row>
    <row r="54" spans="1:23" ht="23.25" customHeight="1" x14ac:dyDescent="0.2">
      <c r="B54" s="202" t="s">
        <v>146</v>
      </c>
      <c r="C54" s="202"/>
      <c r="D54" s="202"/>
      <c r="E54" s="202"/>
      <c r="F54" s="203"/>
      <c r="G54" s="165"/>
      <c r="H54" s="201"/>
      <c r="I54" s="201"/>
      <c r="J54" s="201"/>
      <c r="K54" s="201"/>
      <c r="M54" s="168"/>
      <c r="N54" s="169"/>
      <c r="O54" s="169"/>
      <c r="P54" s="169"/>
      <c r="Q54" s="169"/>
      <c r="R54" s="169"/>
      <c r="S54" s="169"/>
      <c r="T54" s="169"/>
      <c r="U54" s="169"/>
      <c r="V54" s="169"/>
      <c r="W54" s="169"/>
    </row>
    <row r="55" spans="1:23" x14ac:dyDescent="0.2">
      <c r="B55" s="196" t="s">
        <v>131</v>
      </c>
      <c r="C55" s="196" t="s">
        <v>132</v>
      </c>
      <c r="D55" s="196" t="s">
        <v>133</v>
      </c>
      <c r="E55" s="196" t="s">
        <v>134</v>
      </c>
      <c r="F55" s="196" t="s">
        <v>135</v>
      </c>
      <c r="I55" s="201"/>
      <c r="J55" s="201"/>
      <c r="K55" s="201"/>
      <c r="M55" s="168"/>
      <c r="N55" s="169"/>
      <c r="O55" s="169"/>
      <c r="P55" s="169"/>
      <c r="Q55" s="169"/>
      <c r="R55" s="169"/>
      <c r="S55" s="169"/>
      <c r="T55" s="169"/>
      <c r="U55" s="169"/>
      <c r="V55" s="169"/>
      <c r="W55" s="169"/>
    </row>
    <row r="56" spans="1:23" x14ac:dyDescent="0.2">
      <c r="B56" s="188">
        <f t="shared" ref="B56:F58" si="3">B48*$A48</f>
        <v>37.5</v>
      </c>
      <c r="C56" s="188">
        <f t="shared" si="3"/>
        <v>12</v>
      </c>
      <c r="D56" s="188">
        <f t="shared" si="3"/>
        <v>13.5</v>
      </c>
      <c r="E56" s="188">
        <f t="shared" si="3"/>
        <v>6</v>
      </c>
      <c r="F56" s="188">
        <f t="shared" si="3"/>
        <v>4.5</v>
      </c>
      <c r="H56" s="201"/>
      <c r="I56" s="201"/>
      <c r="J56" s="201"/>
      <c r="K56" s="201"/>
    </row>
    <row r="57" spans="1:23" x14ac:dyDescent="0.2">
      <c r="B57" s="188">
        <f t="shared" si="3"/>
        <v>0</v>
      </c>
      <c r="C57" s="188">
        <f t="shared" si="3"/>
        <v>63</v>
      </c>
      <c r="D57" s="188">
        <f t="shared" si="3"/>
        <v>45</v>
      </c>
      <c r="E57" s="188">
        <f t="shared" si="3"/>
        <v>48</v>
      </c>
      <c r="F57" s="188">
        <f t="shared" si="3"/>
        <v>45</v>
      </c>
      <c r="G57" s="167"/>
      <c r="H57" s="201"/>
      <c r="I57" s="201"/>
      <c r="J57" s="201"/>
      <c r="K57" s="201"/>
    </row>
    <row r="58" spans="1:23" x14ac:dyDescent="0.2">
      <c r="B58" s="188">
        <f t="shared" si="3"/>
        <v>0</v>
      </c>
      <c r="C58" s="188">
        <f t="shared" si="3"/>
        <v>0</v>
      </c>
      <c r="D58" s="188">
        <f t="shared" si="3"/>
        <v>45</v>
      </c>
      <c r="E58" s="188">
        <f t="shared" si="3"/>
        <v>65</v>
      </c>
      <c r="F58" s="188">
        <f t="shared" si="3"/>
        <v>75</v>
      </c>
      <c r="G58" s="169"/>
      <c r="H58" s="201"/>
      <c r="I58" s="201"/>
      <c r="J58" s="201"/>
      <c r="K58" s="201"/>
    </row>
    <row r="59" spans="1:23" x14ac:dyDescent="0.2">
      <c r="A59" s="204" t="s">
        <v>147</v>
      </c>
      <c r="B59" s="199">
        <f>SUM(B56:B58)</f>
        <v>37.5</v>
      </c>
      <c r="C59" s="199">
        <f>SUM(C56:C58)</f>
        <v>75</v>
      </c>
      <c r="D59" s="199">
        <f>SUM(D56:D58)</f>
        <v>103.5</v>
      </c>
      <c r="E59" s="199">
        <f>SUM(E56:E58)</f>
        <v>119</v>
      </c>
      <c r="F59" s="205">
        <f>SUM(F56:F58)</f>
        <v>124.5</v>
      </c>
      <c r="G59" s="169"/>
      <c r="H59" s="206"/>
      <c r="I59" s="206"/>
      <c r="J59" s="206"/>
      <c r="K59" s="206"/>
    </row>
    <row r="60" spans="1:23" x14ac:dyDescent="0.2">
      <c r="A60" s="207" t="s">
        <v>148</v>
      </c>
      <c r="B60" s="208">
        <f>B59*$B$62</f>
        <v>75000</v>
      </c>
      <c r="C60" s="208">
        <f>C59*$B$62</f>
        <v>150000</v>
      </c>
      <c r="D60" s="208">
        <f>D59*$B$62</f>
        <v>207000</v>
      </c>
      <c r="E60" s="208">
        <f>E59*$B$62</f>
        <v>238000</v>
      </c>
      <c r="F60" s="209">
        <f>F59*$B$62</f>
        <v>249000</v>
      </c>
      <c r="G60" s="169"/>
      <c r="H60" s="206"/>
      <c r="I60" s="206"/>
      <c r="J60" s="206"/>
      <c r="K60" s="206"/>
    </row>
    <row r="61" spans="1:23" x14ac:dyDescent="0.2">
      <c r="A61" s="206"/>
      <c r="B61" s="206"/>
      <c r="C61" s="206"/>
      <c r="D61" s="206"/>
      <c r="E61" s="206"/>
      <c r="F61" s="206"/>
      <c r="G61" s="206"/>
      <c r="H61" s="206"/>
      <c r="I61" s="206"/>
      <c r="J61" s="206"/>
      <c r="K61" s="206"/>
    </row>
    <row r="62" spans="1:23" x14ac:dyDescent="0.2">
      <c r="A62" s="210" t="s">
        <v>149</v>
      </c>
      <c r="B62" s="211">
        <v>2000</v>
      </c>
      <c r="C62" s="206"/>
      <c r="D62" s="206"/>
      <c r="E62" s="206"/>
      <c r="F62" s="206"/>
      <c r="G62" s="206"/>
      <c r="H62" s="206"/>
      <c r="I62" s="206"/>
      <c r="J62" s="206"/>
      <c r="K62" s="206"/>
    </row>
    <row r="63" spans="1:23" x14ac:dyDescent="0.2">
      <c r="B63" s="206" t="s">
        <v>150</v>
      </c>
      <c r="C63" s="206"/>
      <c r="D63" s="206"/>
      <c r="E63" s="206"/>
      <c r="F63" s="206"/>
      <c r="G63" s="206"/>
      <c r="H63" s="206"/>
      <c r="I63" s="206"/>
      <c r="J63" s="206"/>
      <c r="K63" s="206"/>
    </row>
    <row r="64" spans="1:23" ht="6" customHeight="1" x14ac:dyDescent="0.2"/>
    <row r="65" spans="1:12" s="186" customFormat="1" ht="6.75" customHeight="1" x14ac:dyDescent="0.2"/>
    <row r="66" spans="1:12" ht="6" customHeight="1" x14ac:dyDescent="0.2"/>
    <row r="67" spans="1:12" ht="16.5" customHeight="1" x14ac:dyDescent="0.2">
      <c r="A67" s="212" t="s">
        <v>151</v>
      </c>
    </row>
    <row r="68" spans="1:12" ht="13.5" x14ac:dyDescent="0.2">
      <c r="A68" s="166"/>
      <c r="B68" s="196" t="s">
        <v>152</v>
      </c>
      <c r="C68" s="196" t="s">
        <v>131</v>
      </c>
      <c r="D68" s="196" t="s">
        <v>132</v>
      </c>
      <c r="E68" s="196" t="s">
        <v>133</v>
      </c>
      <c r="F68" s="196" t="s">
        <v>134</v>
      </c>
      <c r="G68" s="196" t="s">
        <v>135</v>
      </c>
      <c r="H68" s="169"/>
      <c r="I68" s="169"/>
      <c r="J68" s="213" t="s">
        <v>121</v>
      </c>
      <c r="K68" s="169"/>
      <c r="L68" s="169"/>
    </row>
    <row r="69" spans="1:12" x14ac:dyDescent="0.2">
      <c r="A69" s="166" t="s">
        <v>153</v>
      </c>
      <c r="B69" s="169"/>
      <c r="C69" s="169">
        <f>$I69*B$51</f>
        <v>18750</v>
      </c>
      <c r="D69" s="169">
        <f t="shared" ref="D69:G70" si="4">$I69*C$51</f>
        <v>21750</v>
      </c>
      <c r="E69" s="169">
        <f t="shared" si="4"/>
        <v>24750</v>
      </c>
      <c r="F69" s="169">
        <f t="shared" si="4"/>
        <v>24750</v>
      </c>
      <c r="G69" s="169">
        <f t="shared" si="4"/>
        <v>24750</v>
      </c>
      <c r="H69" s="169"/>
      <c r="I69" s="211">
        <v>150</v>
      </c>
      <c r="J69" s="169" t="s">
        <v>154</v>
      </c>
      <c r="K69" s="169"/>
      <c r="L69" s="169"/>
    </row>
    <row r="70" spans="1:12" x14ac:dyDescent="0.2">
      <c r="A70" s="166" t="s">
        <v>155</v>
      </c>
      <c r="B70" s="169"/>
      <c r="C70" s="169">
        <f>$I70*B$51</f>
        <v>2500</v>
      </c>
      <c r="D70" s="169">
        <f t="shared" si="4"/>
        <v>2900</v>
      </c>
      <c r="E70" s="169">
        <f t="shared" si="4"/>
        <v>3300</v>
      </c>
      <c r="F70" s="169">
        <f t="shared" si="4"/>
        <v>3300</v>
      </c>
      <c r="G70" s="169">
        <f t="shared" si="4"/>
        <v>3300</v>
      </c>
      <c r="H70" s="169"/>
      <c r="I70" s="211">
        <v>20</v>
      </c>
      <c r="J70" s="169" t="s">
        <v>154</v>
      </c>
      <c r="K70" s="169"/>
      <c r="L70" s="169"/>
    </row>
    <row r="71" spans="1:12" x14ac:dyDescent="0.2">
      <c r="A71" s="166" t="s">
        <v>156</v>
      </c>
      <c r="C71" s="169">
        <f>$I71*(B$51)+20000</f>
        <v>21250</v>
      </c>
      <c r="D71" s="169">
        <f>$I71*(C$51)+20000</f>
        <v>21450</v>
      </c>
      <c r="E71" s="169">
        <f>$I71*(D$51)+20000</f>
        <v>21650</v>
      </c>
      <c r="F71" s="169">
        <f>$I71*(E$51)+20000</f>
        <v>21650</v>
      </c>
      <c r="G71" s="169">
        <f>$I71*(F$51)+20000</f>
        <v>21650</v>
      </c>
      <c r="I71" s="211">
        <v>10</v>
      </c>
      <c r="J71" s="169" t="s">
        <v>157</v>
      </c>
    </row>
    <row r="72" spans="1:12" x14ac:dyDescent="0.2">
      <c r="A72" s="166" t="s">
        <v>158</v>
      </c>
      <c r="B72" s="169"/>
      <c r="C72" s="169">
        <f>$I$72*B51+(40*I72)</f>
        <v>41250</v>
      </c>
      <c r="D72" s="169">
        <f>$I$72*(C51-B51)+(40*$I$72)</f>
        <v>15000</v>
      </c>
      <c r="E72" s="169">
        <f>$I$72*(D51-C51)+(40*$I$72)</f>
        <v>15000</v>
      </c>
      <c r="F72" s="169">
        <f>$I$72*(E51-D51)+(40*$I$72)</f>
        <v>10000</v>
      </c>
      <c r="G72" s="169">
        <f>$I$72*(F51-E51)+(40*$I$72)</f>
        <v>10000</v>
      </c>
      <c r="I72" s="211">
        <v>250</v>
      </c>
      <c r="J72" s="169" t="s">
        <v>159</v>
      </c>
    </row>
    <row r="73" spans="1:12" x14ac:dyDescent="0.2">
      <c r="A73" s="166" t="s">
        <v>72</v>
      </c>
      <c r="B73" s="169">
        <v>30000</v>
      </c>
      <c r="C73" s="169">
        <v>10000</v>
      </c>
      <c r="D73" s="169">
        <v>5000</v>
      </c>
      <c r="E73" s="169">
        <v>5000</v>
      </c>
      <c r="F73" s="169">
        <v>5000</v>
      </c>
      <c r="G73" s="169">
        <v>5000</v>
      </c>
      <c r="J73" s="169" t="s">
        <v>160</v>
      </c>
    </row>
    <row r="74" spans="1:12" x14ac:dyDescent="0.2">
      <c r="A74" s="166"/>
    </row>
    <row r="75" spans="1:12" ht="7.5" customHeight="1" x14ac:dyDescent="0.2">
      <c r="A75" s="166"/>
    </row>
    <row r="76" spans="1:12" s="186" customFormat="1" ht="7.5" customHeight="1" x14ac:dyDescent="0.2">
      <c r="A76" s="214"/>
    </row>
    <row r="77" spans="1:12" ht="7.5" customHeight="1" x14ac:dyDescent="0.2"/>
    <row r="78" spans="1:12" x14ac:dyDescent="0.2">
      <c r="A78" s="212" t="s">
        <v>161</v>
      </c>
    </row>
    <row r="79" spans="1:12" x14ac:dyDescent="0.2">
      <c r="A79" s="166" t="s">
        <v>106</v>
      </c>
      <c r="B79" s="215">
        <f>VLOOKUP(A79,$A$82:$B$86,2,0)</f>
        <v>23500</v>
      </c>
      <c r="C79" s="216">
        <f>VLOOKUP(A79,$A$82:$C$86,3,0)</f>
        <v>8</v>
      </c>
    </row>
    <row r="80" spans="1:12" x14ac:dyDescent="0.2">
      <c r="B80" s="217"/>
    </row>
    <row r="81" spans="1:4" ht="45" x14ac:dyDescent="0.2">
      <c r="B81" s="218" t="s">
        <v>162</v>
      </c>
      <c r="C81" s="219" t="s">
        <v>163</v>
      </c>
      <c r="D81" s="219" t="s">
        <v>164</v>
      </c>
    </row>
    <row r="82" spans="1:4" x14ac:dyDescent="0.2">
      <c r="A82" s="166" t="s">
        <v>106</v>
      </c>
      <c r="B82" s="220">
        <v>23500</v>
      </c>
      <c r="C82" s="221">
        <v>8</v>
      </c>
      <c r="D82" s="221" t="s">
        <v>165</v>
      </c>
    </row>
    <row r="83" spans="1:4" x14ac:dyDescent="0.2">
      <c r="A83" s="166" t="s">
        <v>107</v>
      </c>
      <c r="B83" s="220">
        <v>27000</v>
      </c>
      <c r="C83" s="221">
        <v>12</v>
      </c>
      <c r="D83" s="221" t="s">
        <v>166</v>
      </c>
    </row>
    <row r="84" spans="1:4" x14ac:dyDescent="0.2">
      <c r="A84" s="166" t="s">
        <v>108</v>
      </c>
      <c r="B84" s="220">
        <v>23500</v>
      </c>
      <c r="C84" s="221">
        <v>8</v>
      </c>
      <c r="D84" s="221" t="s">
        <v>167</v>
      </c>
    </row>
    <row r="85" spans="1:4" x14ac:dyDescent="0.2">
      <c r="A85" s="166" t="s">
        <v>109</v>
      </c>
      <c r="B85" s="220">
        <v>23500</v>
      </c>
      <c r="C85" s="221">
        <v>8</v>
      </c>
      <c r="D85" s="221" t="s">
        <v>165</v>
      </c>
    </row>
    <row r="86" spans="1:4" x14ac:dyDescent="0.2">
      <c r="A86" s="166" t="s">
        <v>110</v>
      </c>
      <c r="B86" s="220">
        <v>23500</v>
      </c>
      <c r="C86" s="221">
        <v>8</v>
      </c>
      <c r="D86" s="221" t="s">
        <v>168</v>
      </c>
    </row>
  </sheetData>
  <mergeCells count="2">
    <mergeCell ref="B46:F46"/>
    <mergeCell ref="B54:F5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91"/>
  <sheetViews>
    <sheetView topLeftCell="A31" workbookViewId="0">
      <selection activeCell="E40" sqref="E40"/>
    </sheetView>
  </sheetViews>
  <sheetFormatPr defaultRowHeight="12.75" x14ac:dyDescent="0.2"/>
  <cols>
    <col min="1" max="1" width="23.140625" style="161" customWidth="1"/>
    <col min="2" max="2" width="9.28515625" style="161" bestFit="1" customWidth="1"/>
    <col min="3" max="12" width="9.5703125" style="161" bestFit="1" customWidth="1"/>
    <col min="13" max="256" width="9.140625" style="161"/>
    <col min="257" max="257" width="23.140625" style="161" customWidth="1"/>
    <col min="258" max="258" width="9.28515625" style="161" bestFit="1" customWidth="1"/>
    <col min="259" max="268" width="9.5703125" style="161" bestFit="1" customWidth="1"/>
    <col min="269" max="512" width="9.140625" style="161"/>
    <col min="513" max="513" width="23.140625" style="161" customWidth="1"/>
    <col min="514" max="514" width="9.28515625" style="161" bestFit="1" customWidth="1"/>
    <col min="515" max="524" width="9.5703125" style="161" bestFit="1" customWidth="1"/>
    <col min="525" max="768" width="9.140625" style="161"/>
    <col min="769" max="769" width="23.140625" style="161" customWidth="1"/>
    <col min="770" max="770" width="9.28515625" style="161" bestFit="1" customWidth="1"/>
    <col min="771" max="780" width="9.5703125" style="161" bestFit="1" customWidth="1"/>
    <col min="781" max="1024" width="9.140625" style="161"/>
    <col min="1025" max="1025" width="23.140625" style="161" customWidth="1"/>
    <col min="1026" max="1026" width="9.28515625" style="161" bestFit="1" customWidth="1"/>
    <col min="1027" max="1036" width="9.5703125" style="161" bestFit="1" customWidth="1"/>
    <col min="1037" max="1280" width="9.140625" style="161"/>
    <col min="1281" max="1281" width="23.140625" style="161" customWidth="1"/>
    <col min="1282" max="1282" width="9.28515625" style="161" bestFit="1" customWidth="1"/>
    <col min="1283" max="1292" width="9.5703125" style="161" bestFit="1" customWidth="1"/>
    <col min="1293" max="1536" width="9.140625" style="161"/>
    <col min="1537" max="1537" width="23.140625" style="161" customWidth="1"/>
    <col min="1538" max="1538" width="9.28515625" style="161" bestFit="1" customWidth="1"/>
    <col min="1539" max="1548" width="9.5703125" style="161" bestFit="1" customWidth="1"/>
    <col min="1549" max="1792" width="9.140625" style="161"/>
    <col min="1793" max="1793" width="23.140625" style="161" customWidth="1"/>
    <col min="1794" max="1794" width="9.28515625" style="161" bestFit="1" customWidth="1"/>
    <col min="1795" max="1804" width="9.5703125" style="161" bestFit="1" customWidth="1"/>
    <col min="1805" max="2048" width="9.140625" style="161"/>
    <col min="2049" max="2049" width="23.140625" style="161" customWidth="1"/>
    <col min="2050" max="2050" width="9.28515625" style="161" bestFit="1" customWidth="1"/>
    <col min="2051" max="2060" width="9.5703125" style="161" bestFit="1" customWidth="1"/>
    <col min="2061" max="2304" width="9.140625" style="161"/>
    <col min="2305" max="2305" width="23.140625" style="161" customWidth="1"/>
    <col min="2306" max="2306" width="9.28515625" style="161" bestFit="1" customWidth="1"/>
    <col min="2307" max="2316" width="9.5703125" style="161" bestFit="1" customWidth="1"/>
    <col min="2317" max="2560" width="9.140625" style="161"/>
    <col min="2561" max="2561" width="23.140625" style="161" customWidth="1"/>
    <col min="2562" max="2562" width="9.28515625" style="161" bestFit="1" customWidth="1"/>
    <col min="2563" max="2572" width="9.5703125" style="161" bestFit="1" customWidth="1"/>
    <col min="2573" max="2816" width="9.140625" style="161"/>
    <col min="2817" max="2817" width="23.140625" style="161" customWidth="1"/>
    <col min="2818" max="2818" width="9.28515625" style="161" bestFit="1" customWidth="1"/>
    <col min="2819" max="2828" width="9.5703125" style="161" bestFit="1" customWidth="1"/>
    <col min="2829" max="3072" width="9.140625" style="161"/>
    <col min="3073" max="3073" width="23.140625" style="161" customWidth="1"/>
    <col min="3074" max="3074" width="9.28515625" style="161" bestFit="1" customWidth="1"/>
    <col min="3075" max="3084" width="9.5703125" style="161" bestFit="1" customWidth="1"/>
    <col min="3085" max="3328" width="9.140625" style="161"/>
    <col min="3329" max="3329" width="23.140625" style="161" customWidth="1"/>
    <col min="3330" max="3330" width="9.28515625" style="161" bestFit="1" customWidth="1"/>
    <col min="3331" max="3340" width="9.5703125" style="161" bestFit="1" customWidth="1"/>
    <col min="3341" max="3584" width="9.140625" style="161"/>
    <col min="3585" max="3585" width="23.140625" style="161" customWidth="1"/>
    <col min="3586" max="3586" width="9.28515625" style="161" bestFit="1" customWidth="1"/>
    <col min="3587" max="3596" width="9.5703125" style="161" bestFit="1" customWidth="1"/>
    <col min="3597" max="3840" width="9.140625" style="161"/>
    <col min="3841" max="3841" width="23.140625" style="161" customWidth="1"/>
    <col min="3842" max="3842" width="9.28515625" style="161" bestFit="1" customWidth="1"/>
    <col min="3843" max="3852" width="9.5703125" style="161" bestFit="1" customWidth="1"/>
    <col min="3853" max="4096" width="9.140625" style="161"/>
    <col min="4097" max="4097" width="23.140625" style="161" customWidth="1"/>
    <col min="4098" max="4098" width="9.28515625" style="161" bestFit="1" customWidth="1"/>
    <col min="4099" max="4108" width="9.5703125" style="161" bestFit="1" customWidth="1"/>
    <col min="4109" max="4352" width="9.140625" style="161"/>
    <col min="4353" max="4353" width="23.140625" style="161" customWidth="1"/>
    <col min="4354" max="4354" width="9.28515625" style="161" bestFit="1" customWidth="1"/>
    <col min="4355" max="4364" width="9.5703125" style="161" bestFit="1" customWidth="1"/>
    <col min="4365" max="4608" width="9.140625" style="161"/>
    <col min="4609" max="4609" width="23.140625" style="161" customWidth="1"/>
    <col min="4610" max="4610" width="9.28515625" style="161" bestFit="1" customWidth="1"/>
    <col min="4611" max="4620" width="9.5703125" style="161" bestFit="1" customWidth="1"/>
    <col min="4621" max="4864" width="9.140625" style="161"/>
    <col min="4865" max="4865" width="23.140625" style="161" customWidth="1"/>
    <col min="4866" max="4866" width="9.28515625" style="161" bestFit="1" customWidth="1"/>
    <col min="4867" max="4876" width="9.5703125" style="161" bestFit="1" customWidth="1"/>
    <col min="4877" max="5120" width="9.140625" style="161"/>
    <col min="5121" max="5121" width="23.140625" style="161" customWidth="1"/>
    <col min="5122" max="5122" width="9.28515625" style="161" bestFit="1" customWidth="1"/>
    <col min="5123" max="5132" width="9.5703125" style="161" bestFit="1" customWidth="1"/>
    <col min="5133" max="5376" width="9.140625" style="161"/>
    <col min="5377" max="5377" width="23.140625" style="161" customWidth="1"/>
    <col min="5378" max="5378" width="9.28515625" style="161" bestFit="1" customWidth="1"/>
    <col min="5379" max="5388" width="9.5703125" style="161" bestFit="1" customWidth="1"/>
    <col min="5389" max="5632" width="9.140625" style="161"/>
    <col min="5633" max="5633" width="23.140625" style="161" customWidth="1"/>
    <col min="5634" max="5634" width="9.28515625" style="161" bestFit="1" customWidth="1"/>
    <col min="5635" max="5644" width="9.5703125" style="161" bestFit="1" customWidth="1"/>
    <col min="5645" max="5888" width="9.140625" style="161"/>
    <col min="5889" max="5889" width="23.140625" style="161" customWidth="1"/>
    <col min="5890" max="5890" width="9.28515625" style="161" bestFit="1" customWidth="1"/>
    <col min="5891" max="5900" width="9.5703125" style="161" bestFit="1" customWidth="1"/>
    <col min="5901" max="6144" width="9.140625" style="161"/>
    <col min="6145" max="6145" width="23.140625" style="161" customWidth="1"/>
    <col min="6146" max="6146" width="9.28515625" style="161" bestFit="1" customWidth="1"/>
    <col min="6147" max="6156" width="9.5703125" style="161" bestFit="1" customWidth="1"/>
    <col min="6157" max="6400" width="9.140625" style="161"/>
    <col min="6401" max="6401" width="23.140625" style="161" customWidth="1"/>
    <col min="6402" max="6402" width="9.28515625" style="161" bestFit="1" customWidth="1"/>
    <col min="6403" max="6412" width="9.5703125" style="161" bestFit="1" customWidth="1"/>
    <col min="6413" max="6656" width="9.140625" style="161"/>
    <col min="6657" max="6657" width="23.140625" style="161" customWidth="1"/>
    <col min="6658" max="6658" width="9.28515625" style="161" bestFit="1" customWidth="1"/>
    <col min="6659" max="6668" width="9.5703125" style="161" bestFit="1" customWidth="1"/>
    <col min="6669" max="6912" width="9.140625" style="161"/>
    <col min="6913" max="6913" width="23.140625" style="161" customWidth="1"/>
    <col min="6914" max="6914" width="9.28515625" style="161" bestFit="1" customWidth="1"/>
    <col min="6915" max="6924" width="9.5703125" style="161" bestFit="1" customWidth="1"/>
    <col min="6925" max="7168" width="9.140625" style="161"/>
    <col min="7169" max="7169" width="23.140625" style="161" customWidth="1"/>
    <col min="7170" max="7170" width="9.28515625" style="161" bestFit="1" customWidth="1"/>
    <col min="7171" max="7180" width="9.5703125" style="161" bestFit="1" customWidth="1"/>
    <col min="7181" max="7424" width="9.140625" style="161"/>
    <col min="7425" max="7425" width="23.140625" style="161" customWidth="1"/>
    <col min="7426" max="7426" width="9.28515625" style="161" bestFit="1" customWidth="1"/>
    <col min="7427" max="7436" width="9.5703125" style="161" bestFit="1" customWidth="1"/>
    <col min="7437" max="7680" width="9.140625" style="161"/>
    <col min="7681" max="7681" width="23.140625" style="161" customWidth="1"/>
    <col min="7682" max="7682" width="9.28515625" style="161" bestFit="1" customWidth="1"/>
    <col min="7683" max="7692" width="9.5703125" style="161" bestFit="1" customWidth="1"/>
    <col min="7693" max="7936" width="9.140625" style="161"/>
    <col min="7937" max="7937" width="23.140625" style="161" customWidth="1"/>
    <col min="7938" max="7938" width="9.28515625" style="161" bestFit="1" customWidth="1"/>
    <col min="7939" max="7948" width="9.5703125" style="161" bestFit="1" customWidth="1"/>
    <col min="7949" max="8192" width="9.140625" style="161"/>
    <col min="8193" max="8193" width="23.140625" style="161" customWidth="1"/>
    <col min="8194" max="8194" width="9.28515625" style="161" bestFit="1" customWidth="1"/>
    <col min="8195" max="8204" width="9.5703125" style="161" bestFit="1" customWidth="1"/>
    <col min="8205" max="8448" width="9.140625" style="161"/>
    <col min="8449" max="8449" width="23.140625" style="161" customWidth="1"/>
    <col min="8450" max="8450" width="9.28515625" style="161" bestFit="1" customWidth="1"/>
    <col min="8451" max="8460" width="9.5703125" style="161" bestFit="1" customWidth="1"/>
    <col min="8461" max="8704" width="9.140625" style="161"/>
    <col min="8705" max="8705" width="23.140625" style="161" customWidth="1"/>
    <col min="8706" max="8706" width="9.28515625" style="161" bestFit="1" customWidth="1"/>
    <col min="8707" max="8716" width="9.5703125" style="161" bestFit="1" customWidth="1"/>
    <col min="8717" max="8960" width="9.140625" style="161"/>
    <col min="8961" max="8961" width="23.140625" style="161" customWidth="1"/>
    <col min="8962" max="8962" width="9.28515625" style="161" bestFit="1" customWidth="1"/>
    <col min="8963" max="8972" width="9.5703125" style="161" bestFit="1" customWidth="1"/>
    <col min="8973" max="9216" width="9.140625" style="161"/>
    <col min="9217" max="9217" width="23.140625" style="161" customWidth="1"/>
    <col min="9218" max="9218" width="9.28515625" style="161" bestFit="1" customWidth="1"/>
    <col min="9219" max="9228" width="9.5703125" style="161" bestFit="1" customWidth="1"/>
    <col min="9229" max="9472" width="9.140625" style="161"/>
    <col min="9473" max="9473" width="23.140625" style="161" customWidth="1"/>
    <col min="9474" max="9474" width="9.28515625" style="161" bestFit="1" customWidth="1"/>
    <col min="9475" max="9484" width="9.5703125" style="161" bestFit="1" customWidth="1"/>
    <col min="9485" max="9728" width="9.140625" style="161"/>
    <col min="9729" max="9729" width="23.140625" style="161" customWidth="1"/>
    <col min="9730" max="9730" width="9.28515625" style="161" bestFit="1" customWidth="1"/>
    <col min="9731" max="9740" width="9.5703125" style="161" bestFit="1" customWidth="1"/>
    <col min="9741" max="9984" width="9.140625" style="161"/>
    <col min="9985" max="9985" width="23.140625" style="161" customWidth="1"/>
    <col min="9986" max="9986" width="9.28515625" style="161" bestFit="1" customWidth="1"/>
    <col min="9987" max="9996" width="9.5703125" style="161" bestFit="1" customWidth="1"/>
    <col min="9997" max="10240" width="9.140625" style="161"/>
    <col min="10241" max="10241" width="23.140625" style="161" customWidth="1"/>
    <col min="10242" max="10242" width="9.28515625" style="161" bestFit="1" customWidth="1"/>
    <col min="10243" max="10252" width="9.5703125" style="161" bestFit="1" customWidth="1"/>
    <col min="10253" max="10496" width="9.140625" style="161"/>
    <col min="10497" max="10497" width="23.140625" style="161" customWidth="1"/>
    <col min="10498" max="10498" width="9.28515625" style="161" bestFit="1" customWidth="1"/>
    <col min="10499" max="10508" width="9.5703125" style="161" bestFit="1" customWidth="1"/>
    <col min="10509" max="10752" width="9.140625" style="161"/>
    <col min="10753" max="10753" width="23.140625" style="161" customWidth="1"/>
    <col min="10754" max="10754" width="9.28515625" style="161" bestFit="1" customWidth="1"/>
    <col min="10755" max="10764" width="9.5703125" style="161" bestFit="1" customWidth="1"/>
    <col min="10765" max="11008" width="9.140625" style="161"/>
    <col min="11009" max="11009" width="23.140625" style="161" customWidth="1"/>
    <col min="11010" max="11010" width="9.28515625" style="161" bestFit="1" customWidth="1"/>
    <col min="11011" max="11020" width="9.5703125" style="161" bestFit="1" customWidth="1"/>
    <col min="11021" max="11264" width="9.140625" style="161"/>
    <col min="11265" max="11265" width="23.140625" style="161" customWidth="1"/>
    <col min="11266" max="11266" width="9.28515625" style="161" bestFit="1" customWidth="1"/>
    <col min="11267" max="11276" width="9.5703125" style="161" bestFit="1" customWidth="1"/>
    <col min="11277" max="11520" width="9.140625" style="161"/>
    <col min="11521" max="11521" width="23.140625" style="161" customWidth="1"/>
    <col min="11522" max="11522" width="9.28515625" style="161" bestFit="1" customWidth="1"/>
    <col min="11523" max="11532" width="9.5703125" style="161" bestFit="1" customWidth="1"/>
    <col min="11533" max="11776" width="9.140625" style="161"/>
    <col min="11777" max="11777" width="23.140625" style="161" customWidth="1"/>
    <col min="11778" max="11778" width="9.28515625" style="161" bestFit="1" customWidth="1"/>
    <col min="11779" max="11788" width="9.5703125" style="161" bestFit="1" customWidth="1"/>
    <col min="11789" max="12032" width="9.140625" style="161"/>
    <col min="12033" max="12033" width="23.140625" style="161" customWidth="1"/>
    <col min="12034" max="12034" width="9.28515625" style="161" bestFit="1" customWidth="1"/>
    <col min="12035" max="12044" width="9.5703125" style="161" bestFit="1" customWidth="1"/>
    <col min="12045" max="12288" width="9.140625" style="161"/>
    <col min="12289" max="12289" width="23.140625" style="161" customWidth="1"/>
    <col min="12290" max="12290" width="9.28515625" style="161" bestFit="1" customWidth="1"/>
    <col min="12291" max="12300" width="9.5703125" style="161" bestFit="1" customWidth="1"/>
    <col min="12301" max="12544" width="9.140625" style="161"/>
    <col min="12545" max="12545" width="23.140625" style="161" customWidth="1"/>
    <col min="12546" max="12546" width="9.28515625" style="161" bestFit="1" customWidth="1"/>
    <col min="12547" max="12556" width="9.5703125" style="161" bestFit="1" customWidth="1"/>
    <col min="12557" max="12800" width="9.140625" style="161"/>
    <col min="12801" max="12801" width="23.140625" style="161" customWidth="1"/>
    <col min="12802" max="12802" width="9.28515625" style="161" bestFit="1" customWidth="1"/>
    <col min="12803" max="12812" width="9.5703125" style="161" bestFit="1" customWidth="1"/>
    <col min="12813" max="13056" width="9.140625" style="161"/>
    <col min="13057" max="13057" width="23.140625" style="161" customWidth="1"/>
    <col min="13058" max="13058" width="9.28515625" style="161" bestFit="1" customWidth="1"/>
    <col min="13059" max="13068" width="9.5703125" style="161" bestFit="1" customWidth="1"/>
    <col min="13069" max="13312" width="9.140625" style="161"/>
    <col min="13313" max="13313" width="23.140625" style="161" customWidth="1"/>
    <col min="13314" max="13314" width="9.28515625" style="161" bestFit="1" customWidth="1"/>
    <col min="13315" max="13324" width="9.5703125" style="161" bestFit="1" customWidth="1"/>
    <col min="13325" max="13568" width="9.140625" style="161"/>
    <col min="13569" max="13569" width="23.140625" style="161" customWidth="1"/>
    <col min="13570" max="13570" width="9.28515625" style="161" bestFit="1" customWidth="1"/>
    <col min="13571" max="13580" width="9.5703125" style="161" bestFit="1" customWidth="1"/>
    <col min="13581" max="13824" width="9.140625" style="161"/>
    <col min="13825" max="13825" width="23.140625" style="161" customWidth="1"/>
    <col min="13826" max="13826" width="9.28515625" style="161" bestFit="1" customWidth="1"/>
    <col min="13827" max="13836" width="9.5703125" style="161" bestFit="1" customWidth="1"/>
    <col min="13837" max="14080" width="9.140625" style="161"/>
    <col min="14081" max="14081" width="23.140625" style="161" customWidth="1"/>
    <col min="14082" max="14082" width="9.28515625" style="161" bestFit="1" customWidth="1"/>
    <col min="14083" max="14092" width="9.5703125" style="161" bestFit="1" customWidth="1"/>
    <col min="14093" max="14336" width="9.140625" style="161"/>
    <col min="14337" max="14337" width="23.140625" style="161" customWidth="1"/>
    <col min="14338" max="14338" width="9.28515625" style="161" bestFit="1" customWidth="1"/>
    <col min="14339" max="14348" width="9.5703125" style="161" bestFit="1" customWidth="1"/>
    <col min="14349" max="14592" width="9.140625" style="161"/>
    <col min="14593" max="14593" width="23.140625" style="161" customWidth="1"/>
    <col min="14594" max="14594" width="9.28515625" style="161" bestFit="1" customWidth="1"/>
    <col min="14595" max="14604" width="9.5703125" style="161" bestFit="1" customWidth="1"/>
    <col min="14605" max="14848" width="9.140625" style="161"/>
    <col min="14849" max="14849" width="23.140625" style="161" customWidth="1"/>
    <col min="14850" max="14850" width="9.28515625" style="161" bestFit="1" customWidth="1"/>
    <col min="14851" max="14860" width="9.5703125" style="161" bestFit="1" customWidth="1"/>
    <col min="14861" max="15104" width="9.140625" style="161"/>
    <col min="15105" max="15105" width="23.140625" style="161" customWidth="1"/>
    <col min="15106" max="15106" width="9.28515625" style="161" bestFit="1" customWidth="1"/>
    <col min="15107" max="15116" width="9.5703125" style="161" bestFit="1" customWidth="1"/>
    <col min="15117" max="15360" width="9.140625" style="161"/>
    <col min="15361" max="15361" width="23.140625" style="161" customWidth="1"/>
    <col min="15362" max="15362" width="9.28515625" style="161" bestFit="1" customWidth="1"/>
    <col min="15363" max="15372" width="9.5703125" style="161" bestFit="1" customWidth="1"/>
    <col min="15373" max="15616" width="9.140625" style="161"/>
    <col min="15617" max="15617" width="23.140625" style="161" customWidth="1"/>
    <col min="15618" max="15618" width="9.28515625" style="161" bestFit="1" customWidth="1"/>
    <col min="15619" max="15628" width="9.5703125" style="161" bestFit="1" customWidth="1"/>
    <col min="15629" max="15872" width="9.140625" style="161"/>
    <col min="15873" max="15873" width="23.140625" style="161" customWidth="1"/>
    <col min="15874" max="15874" width="9.28515625" style="161" bestFit="1" customWidth="1"/>
    <col min="15875" max="15884" width="9.5703125" style="161" bestFit="1" customWidth="1"/>
    <col min="15885" max="16128" width="9.140625" style="161"/>
    <col min="16129" max="16129" width="23.140625" style="161" customWidth="1"/>
    <col min="16130" max="16130" width="9.28515625" style="161" bestFit="1" customWidth="1"/>
    <col min="16131" max="16140" width="9.5703125" style="161" bestFit="1" customWidth="1"/>
    <col min="16141" max="16384" width="9.140625" style="161"/>
  </cols>
  <sheetData>
    <row r="2" spans="1:15" x14ac:dyDescent="0.2">
      <c r="A2" s="222" t="s">
        <v>169</v>
      </c>
    </row>
    <row r="3" spans="1:15" x14ac:dyDescent="0.2">
      <c r="A3" s="223" t="s">
        <v>170</v>
      </c>
      <c r="B3" s="167">
        <v>2014</v>
      </c>
      <c r="C3" s="167">
        <v>2015</v>
      </c>
      <c r="D3" s="167">
        <v>2016</v>
      </c>
      <c r="E3" s="167">
        <v>2017</v>
      </c>
      <c r="F3" s="167">
        <v>2018</v>
      </c>
      <c r="G3" s="167">
        <v>2019</v>
      </c>
      <c r="H3" s="167">
        <v>2020</v>
      </c>
      <c r="I3" s="167">
        <v>2021</v>
      </c>
      <c r="J3" s="167">
        <v>2022</v>
      </c>
      <c r="K3" s="167">
        <v>2023</v>
      </c>
      <c r="L3" s="167">
        <v>2024</v>
      </c>
      <c r="N3" s="224">
        <v>0.02</v>
      </c>
      <c r="O3" s="188" t="s">
        <v>171</v>
      </c>
    </row>
    <row r="4" spans="1:15" x14ac:dyDescent="0.2">
      <c r="A4" s="188" t="s">
        <v>172</v>
      </c>
      <c r="B4" s="225">
        <v>0.5</v>
      </c>
      <c r="C4" s="225">
        <v>1</v>
      </c>
      <c r="D4" s="225">
        <f>C4</f>
        <v>1</v>
      </c>
      <c r="E4" s="225">
        <f t="shared" ref="E4:L5" si="0">D4</f>
        <v>1</v>
      </c>
      <c r="F4" s="225">
        <f t="shared" si="0"/>
        <v>1</v>
      </c>
      <c r="G4" s="225">
        <f t="shared" si="0"/>
        <v>1</v>
      </c>
      <c r="H4" s="225">
        <f t="shared" si="0"/>
        <v>1</v>
      </c>
      <c r="I4" s="225">
        <f t="shared" si="0"/>
        <v>1</v>
      </c>
      <c r="J4" s="225">
        <f t="shared" si="0"/>
        <v>1</v>
      </c>
      <c r="K4" s="225">
        <f t="shared" si="0"/>
        <v>1</v>
      </c>
      <c r="L4" s="225">
        <f t="shared" si="0"/>
        <v>1</v>
      </c>
      <c r="N4" s="224">
        <f>[1]Calculations!B42</f>
        <v>0.23004583244579568</v>
      </c>
      <c r="O4" s="188" t="s">
        <v>173</v>
      </c>
    </row>
    <row r="5" spans="1:15" x14ac:dyDescent="0.2">
      <c r="A5" s="188" t="s">
        <v>174</v>
      </c>
      <c r="B5" s="225">
        <v>0</v>
      </c>
      <c r="C5" s="225">
        <v>1</v>
      </c>
      <c r="D5" s="225">
        <v>1</v>
      </c>
      <c r="E5" s="225">
        <f t="shared" si="0"/>
        <v>1</v>
      </c>
      <c r="F5" s="225">
        <f t="shared" si="0"/>
        <v>1</v>
      </c>
      <c r="G5" s="225">
        <f t="shared" si="0"/>
        <v>1</v>
      </c>
      <c r="H5" s="225">
        <f t="shared" si="0"/>
        <v>1</v>
      </c>
      <c r="I5" s="225">
        <f t="shared" si="0"/>
        <v>1</v>
      </c>
      <c r="J5" s="225">
        <f t="shared" si="0"/>
        <v>1</v>
      </c>
      <c r="K5" s="225">
        <f t="shared" si="0"/>
        <v>1</v>
      </c>
      <c r="L5" s="225">
        <f t="shared" si="0"/>
        <v>1</v>
      </c>
    </row>
    <row r="6" spans="1:15" x14ac:dyDescent="0.2">
      <c r="A6" s="188" t="s">
        <v>175</v>
      </c>
      <c r="B6" s="225">
        <v>0.5</v>
      </c>
      <c r="C6" s="225">
        <v>1</v>
      </c>
      <c r="D6" s="225">
        <f t="shared" ref="D6:L7" si="1">C6</f>
        <v>1</v>
      </c>
      <c r="E6" s="225">
        <f t="shared" si="1"/>
        <v>1</v>
      </c>
      <c r="F6" s="225">
        <f t="shared" si="1"/>
        <v>1</v>
      </c>
      <c r="G6" s="225">
        <f t="shared" si="1"/>
        <v>1</v>
      </c>
      <c r="H6" s="225">
        <f t="shared" si="1"/>
        <v>1</v>
      </c>
      <c r="I6" s="225">
        <f t="shared" si="1"/>
        <v>1</v>
      </c>
      <c r="J6" s="225">
        <f t="shared" si="1"/>
        <v>1</v>
      </c>
      <c r="K6" s="225">
        <f t="shared" si="1"/>
        <v>1</v>
      </c>
      <c r="L6" s="225">
        <f t="shared" si="1"/>
        <v>1</v>
      </c>
    </row>
    <row r="7" spans="1:15" x14ac:dyDescent="0.2">
      <c r="A7" s="188" t="s">
        <v>176</v>
      </c>
      <c r="B7" s="225"/>
      <c r="C7" s="225"/>
      <c r="D7" s="225"/>
      <c r="E7" s="225">
        <v>1</v>
      </c>
      <c r="F7" s="225">
        <f t="shared" si="1"/>
        <v>1</v>
      </c>
      <c r="G7" s="225">
        <f t="shared" si="1"/>
        <v>1</v>
      </c>
      <c r="H7" s="225">
        <f t="shared" si="1"/>
        <v>1</v>
      </c>
      <c r="I7" s="225">
        <f t="shared" si="1"/>
        <v>1</v>
      </c>
      <c r="J7" s="225">
        <f t="shared" si="1"/>
        <v>1</v>
      </c>
      <c r="K7" s="225">
        <f t="shared" si="1"/>
        <v>1</v>
      </c>
      <c r="L7" s="225">
        <f t="shared" si="1"/>
        <v>1</v>
      </c>
    </row>
    <row r="8" spans="1:15" x14ac:dyDescent="0.2">
      <c r="A8" s="188" t="s">
        <v>177</v>
      </c>
      <c r="B8" s="225"/>
      <c r="C8" s="225"/>
      <c r="D8" s="225">
        <v>1</v>
      </c>
      <c r="E8" s="225">
        <f t="shared" ref="E8:L8" si="2">D8</f>
        <v>1</v>
      </c>
      <c r="F8" s="225">
        <f t="shared" si="2"/>
        <v>1</v>
      </c>
      <c r="G8" s="225">
        <f t="shared" si="2"/>
        <v>1</v>
      </c>
      <c r="H8" s="225">
        <f t="shared" si="2"/>
        <v>1</v>
      </c>
      <c r="I8" s="225">
        <f t="shared" si="2"/>
        <v>1</v>
      </c>
      <c r="J8" s="225">
        <f t="shared" si="2"/>
        <v>1</v>
      </c>
      <c r="K8" s="225">
        <f t="shared" si="2"/>
        <v>1</v>
      </c>
      <c r="L8" s="225">
        <f t="shared" si="2"/>
        <v>1</v>
      </c>
    </row>
    <row r="9" spans="1:15" x14ac:dyDescent="0.2">
      <c r="A9" s="188" t="s">
        <v>178</v>
      </c>
      <c r="B9" s="225"/>
      <c r="C9" s="225">
        <v>1</v>
      </c>
      <c r="D9" s="225">
        <f t="shared" ref="D9:L11" si="3">C9</f>
        <v>1</v>
      </c>
      <c r="E9" s="225">
        <f t="shared" si="3"/>
        <v>1</v>
      </c>
      <c r="F9" s="225">
        <f t="shared" si="3"/>
        <v>1</v>
      </c>
      <c r="G9" s="225">
        <f t="shared" si="3"/>
        <v>1</v>
      </c>
      <c r="H9" s="225">
        <f t="shared" si="3"/>
        <v>1</v>
      </c>
      <c r="I9" s="225">
        <f t="shared" si="3"/>
        <v>1</v>
      </c>
      <c r="J9" s="225">
        <f t="shared" si="3"/>
        <v>1</v>
      </c>
      <c r="K9" s="225">
        <f t="shared" si="3"/>
        <v>1</v>
      </c>
      <c r="L9" s="225">
        <f t="shared" si="3"/>
        <v>1</v>
      </c>
      <c r="M9" s="225"/>
    </row>
    <row r="10" spans="1:15" x14ac:dyDescent="0.2">
      <c r="A10" s="188" t="s">
        <v>179</v>
      </c>
      <c r="B10" s="225"/>
      <c r="C10" s="225"/>
      <c r="D10" s="225">
        <v>1</v>
      </c>
      <c r="E10" s="225">
        <f t="shared" si="3"/>
        <v>1</v>
      </c>
      <c r="F10" s="225">
        <f t="shared" si="3"/>
        <v>1</v>
      </c>
      <c r="G10" s="225">
        <f t="shared" si="3"/>
        <v>1</v>
      </c>
      <c r="H10" s="225">
        <f t="shared" si="3"/>
        <v>1</v>
      </c>
      <c r="I10" s="225">
        <f t="shared" si="3"/>
        <v>1</v>
      </c>
      <c r="J10" s="225">
        <f t="shared" si="3"/>
        <v>1</v>
      </c>
      <c r="K10" s="225">
        <f t="shared" si="3"/>
        <v>1</v>
      </c>
      <c r="L10" s="225">
        <f t="shared" si="3"/>
        <v>1</v>
      </c>
      <c r="M10" s="225"/>
    </row>
    <row r="11" spans="1:15" x14ac:dyDescent="0.2">
      <c r="A11" s="188" t="s">
        <v>180</v>
      </c>
      <c r="B11" s="225"/>
      <c r="C11" s="225"/>
      <c r="D11" s="225"/>
      <c r="E11" s="225">
        <v>1</v>
      </c>
      <c r="F11" s="225">
        <f t="shared" si="3"/>
        <v>1</v>
      </c>
      <c r="G11" s="225">
        <f t="shared" si="3"/>
        <v>1</v>
      </c>
      <c r="H11" s="225">
        <f t="shared" si="3"/>
        <v>1</v>
      </c>
      <c r="I11" s="225">
        <f t="shared" si="3"/>
        <v>1</v>
      </c>
      <c r="J11" s="225">
        <f t="shared" si="3"/>
        <v>1</v>
      </c>
      <c r="K11" s="225">
        <f t="shared" si="3"/>
        <v>1</v>
      </c>
      <c r="L11" s="225">
        <f t="shared" si="3"/>
        <v>1</v>
      </c>
      <c r="M11" s="225"/>
    </row>
    <row r="12" spans="1:15" s="228" customFormat="1" x14ac:dyDescent="0.2">
      <c r="A12" s="226" t="s">
        <v>145</v>
      </c>
      <c r="B12" s="227">
        <f>SUM(B4:B11)</f>
        <v>1</v>
      </c>
      <c r="C12" s="227">
        <f t="shared" ref="C12:L12" si="4">SUM(C4:C11)</f>
        <v>4</v>
      </c>
      <c r="D12" s="227">
        <f t="shared" si="4"/>
        <v>6</v>
      </c>
      <c r="E12" s="227">
        <f t="shared" si="4"/>
        <v>8</v>
      </c>
      <c r="F12" s="227">
        <f t="shared" si="4"/>
        <v>8</v>
      </c>
      <c r="G12" s="227">
        <f t="shared" si="4"/>
        <v>8</v>
      </c>
      <c r="H12" s="227">
        <f t="shared" si="4"/>
        <v>8</v>
      </c>
      <c r="I12" s="227">
        <f t="shared" si="4"/>
        <v>8</v>
      </c>
      <c r="J12" s="227">
        <f t="shared" si="4"/>
        <v>8</v>
      </c>
      <c r="K12" s="227">
        <f t="shared" si="4"/>
        <v>8</v>
      </c>
      <c r="L12" s="227">
        <f t="shared" si="4"/>
        <v>8</v>
      </c>
      <c r="M12" s="227"/>
    </row>
    <row r="13" spans="1:15" x14ac:dyDescent="0.2">
      <c r="B13" s="225"/>
      <c r="C13" s="225"/>
      <c r="D13" s="225"/>
      <c r="E13" s="225"/>
      <c r="F13" s="225"/>
      <c r="G13" s="225"/>
      <c r="H13" s="225"/>
      <c r="I13" s="225"/>
      <c r="J13" s="225"/>
      <c r="K13" s="225"/>
      <c r="L13" s="225"/>
      <c r="M13" s="225"/>
    </row>
    <row r="14" spans="1:15" x14ac:dyDescent="0.2">
      <c r="A14" s="223" t="s">
        <v>46</v>
      </c>
    </row>
    <row r="15" spans="1:15" x14ac:dyDescent="0.2">
      <c r="A15" s="188" t="str">
        <f t="shared" ref="A15:A23" si="5">A4</f>
        <v>Executive Director</v>
      </c>
      <c r="B15" s="201">
        <f>C15/2</f>
        <v>50000</v>
      </c>
      <c r="C15" s="201">
        <v>100000</v>
      </c>
      <c r="D15" s="201">
        <f>C15*(1+$N$3)</f>
        <v>102000</v>
      </c>
      <c r="E15" s="201">
        <f t="shared" ref="E15:L15" si="6">D15*(1+$N$3)</f>
        <v>104040</v>
      </c>
      <c r="F15" s="201">
        <f t="shared" si="6"/>
        <v>106120.8</v>
      </c>
      <c r="G15" s="201">
        <f t="shared" si="6"/>
        <v>108243.216</v>
      </c>
      <c r="H15" s="201">
        <f t="shared" si="6"/>
        <v>110408.08032000001</v>
      </c>
      <c r="I15" s="201">
        <f t="shared" si="6"/>
        <v>112616.24192640001</v>
      </c>
      <c r="J15" s="201">
        <f t="shared" si="6"/>
        <v>114868.56676492801</v>
      </c>
      <c r="K15" s="201">
        <f t="shared" si="6"/>
        <v>117165.93810022657</v>
      </c>
      <c r="L15" s="201">
        <f t="shared" si="6"/>
        <v>119509.25686223111</v>
      </c>
    </row>
    <row r="16" spans="1:15" x14ac:dyDescent="0.2">
      <c r="A16" s="188" t="str">
        <f t="shared" si="5"/>
        <v>CAO</v>
      </c>
      <c r="B16" s="201"/>
      <c r="C16" s="201">
        <v>90000</v>
      </c>
      <c r="D16" s="201">
        <f t="shared" ref="D16:L18" si="7">C16*(1+$N$3)</f>
        <v>91800</v>
      </c>
      <c r="E16" s="201">
        <f t="shared" si="7"/>
        <v>93636</v>
      </c>
      <c r="F16" s="201">
        <f t="shared" si="7"/>
        <v>95508.72</v>
      </c>
      <c r="G16" s="201">
        <f t="shared" si="7"/>
        <v>97418.894400000005</v>
      </c>
      <c r="H16" s="201">
        <f t="shared" si="7"/>
        <v>99367.272288000007</v>
      </c>
      <c r="I16" s="201">
        <f t="shared" si="7"/>
        <v>101354.61773376001</v>
      </c>
      <c r="J16" s="201">
        <f t="shared" si="7"/>
        <v>103381.71008843521</v>
      </c>
      <c r="K16" s="201">
        <f t="shared" si="7"/>
        <v>105449.34429020392</v>
      </c>
      <c r="L16" s="201">
        <f t="shared" si="7"/>
        <v>107558.33117600801</v>
      </c>
    </row>
    <row r="17" spans="1:12" x14ac:dyDescent="0.2">
      <c r="A17" s="188" t="str">
        <f t="shared" si="5"/>
        <v>DFO</v>
      </c>
      <c r="B17" s="201">
        <f>C17/2</f>
        <v>45000</v>
      </c>
      <c r="C17" s="201">
        <v>90000</v>
      </c>
      <c r="D17" s="201">
        <f t="shared" si="7"/>
        <v>91800</v>
      </c>
      <c r="E17" s="201">
        <f t="shared" si="7"/>
        <v>93636</v>
      </c>
      <c r="F17" s="201">
        <f t="shared" si="7"/>
        <v>95508.72</v>
      </c>
      <c r="G17" s="201">
        <f t="shared" si="7"/>
        <v>97418.894400000005</v>
      </c>
      <c r="H17" s="201">
        <f t="shared" si="7"/>
        <v>99367.272288000007</v>
      </c>
      <c r="I17" s="201">
        <f t="shared" si="7"/>
        <v>101354.61773376001</v>
      </c>
      <c r="J17" s="201">
        <f t="shared" si="7"/>
        <v>103381.71008843521</v>
      </c>
      <c r="K17" s="201">
        <f t="shared" si="7"/>
        <v>105449.34429020392</v>
      </c>
      <c r="L17" s="201">
        <f t="shared" si="7"/>
        <v>107558.33117600801</v>
      </c>
    </row>
    <row r="18" spans="1:12" x14ac:dyDescent="0.2">
      <c r="A18" s="188" t="str">
        <f t="shared" si="5"/>
        <v>Budget Manager</v>
      </c>
      <c r="B18" s="201"/>
      <c r="C18" s="201"/>
      <c r="D18" s="201"/>
      <c r="E18" s="201">
        <v>50000</v>
      </c>
      <c r="F18" s="201">
        <f t="shared" si="7"/>
        <v>51000</v>
      </c>
      <c r="G18" s="201">
        <f t="shared" si="7"/>
        <v>52020</v>
      </c>
      <c r="H18" s="201">
        <f t="shared" si="7"/>
        <v>53060.4</v>
      </c>
      <c r="I18" s="201">
        <f t="shared" si="7"/>
        <v>54121.608</v>
      </c>
      <c r="J18" s="201">
        <f t="shared" si="7"/>
        <v>55204.040160000004</v>
      </c>
      <c r="K18" s="201">
        <f t="shared" si="7"/>
        <v>56308.120963200003</v>
      </c>
      <c r="L18" s="201">
        <f t="shared" si="7"/>
        <v>57434.283382464004</v>
      </c>
    </row>
    <row r="19" spans="1:12" x14ac:dyDescent="0.2">
      <c r="A19" s="188" t="str">
        <f t="shared" si="5"/>
        <v>Accounting Manager</v>
      </c>
      <c r="B19" s="201"/>
      <c r="C19" s="201"/>
      <c r="D19" s="201">
        <v>60000</v>
      </c>
      <c r="E19" s="201">
        <f t="shared" ref="E19:L19" si="8">D19*(1+$N$3)</f>
        <v>61200</v>
      </c>
      <c r="F19" s="201">
        <f t="shared" si="8"/>
        <v>62424</v>
      </c>
      <c r="G19" s="201">
        <f t="shared" si="8"/>
        <v>63672.480000000003</v>
      </c>
      <c r="H19" s="201">
        <f t="shared" si="8"/>
        <v>64945.929600000003</v>
      </c>
      <c r="I19" s="201">
        <f t="shared" si="8"/>
        <v>66244.848192000005</v>
      </c>
      <c r="J19" s="201">
        <f t="shared" si="8"/>
        <v>67569.745155840006</v>
      </c>
      <c r="K19" s="201">
        <f t="shared" si="8"/>
        <v>68921.140058956807</v>
      </c>
      <c r="L19" s="201">
        <f t="shared" si="8"/>
        <v>70299.562860135949</v>
      </c>
    </row>
    <row r="20" spans="1:12" x14ac:dyDescent="0.2">
      <c r="A20" s="188" t="str">
        <f t="shared" si="5"/>
        <v>Payroll &amp; A/P Clerk</v>
      </c>
      <c r="B20" s="201"/>
      <c r="C20" s="201">
        <v>40000</v>
      </c>
      <c r="D20" s="201">
        <f t="shared" ref="D20:L22" si="9">C20*(1+$N$3)</f>
        <v>40800</v>
      </c>
      <c r="E20" s="201">
        <f t="shared" si="9"/>
        <v>41616</v>
      </c>
      <c r="F20" s="201">
        <f t="shared" si="9"/>
        <v>42448.32</v>
      </c>
      <c r="G20" s="201">
        <f t="shared" si="9"/>
        <v>43297.286399999997</v>
      </c>
      <c r="H20" s="201">
        <f t="shared" si="9"/>
        <v>44163.232127999996</v>
      </c>
      <c r="I20" s="201">
        <f t="shared" si="9"/>
        <v>45046.496770559999</v>
      </c>
      <c r="J20" s="201">
        <f t="shared" si="9"/>
        <v>45947.4267059712</v>
      </c>
      <c r="K20" s="201">
        <f t="shared" si="9"/>
        <v>46866.375240090623</v>
      </c>
      <c r="L20" s="201">
        <f t="shared" si="9"/>
        <v>47803.702744892435</v>
      </c>
    </row>
    <row r="21" spans="1:12" x14ac:dyDescent="0.2">
      <c r="A21" s="188" t="str">
        <f t="shared" si="5"/>
        <v>HR Manager</v>
      </c>
      <c r="B21" s="201"/>
      <c r="C21" s="201"/>
      <c r="D21" s="201">
        <v>50000</v>
      </c>
      <c r="E21" s="201">
        <f t="shared" si="9"/>
        <v>51000</v>
      </c>
      <c r="F21" s="201">
        <f t="shared" si="9"/>
        <v>52020</v>
      </c>
      <c r="G21" s="201">
        <f t="shared" si="9"/>
        <v>53060.4</v>
      </c>
      <c r="H21" s="201">
        <f t="shared" si="9"/>
        <v>54121.608</v>
      </c>
      <c r="I21" s="201">
        <f t="shared" si="9"/>
        <v>55204.040160000004</v>
      </c>
      <c r="J21" s="201">
        <f t="shared" si="9"/>
        <v>56308.120963200003</v>
      </c>
      <c r="K21" s="201">
        <f t="shared" si="9"/>
        <v>57434.283382464004</v>
      </c>
      <c r="L21" s="201">
        <f t="shared" si="9"/>
        <v>58582.969050113286</v>
      </c>
    </row>
    <row r="22" spans="1:12" x14ac:dyDescent="0.2">
      <c r="A22" s="188" t="str">
        <f t="shared" si="5"/>
        <v>Ops Manager</v>
      </c>
      <c r="B22" s="201"/>
      <c r="C22" s="201"/>
      <c r="D22" s="201"/>
      <c r="E22" s="201">
        <v>50000</v>
      </c>
      <c r="F22" s="201">
        <f t="shared" si="9"/>
        <v>51000</v>
      </c>
      <c r="G22" s="201">
        <f t="shared" si="9"/>
        <v>52020</v>
      </c>
      <c r="H22" s="201">
        <f t="shared" si="9"/>
        <v>53060.4</v>
      </c>
      <c r="I22" s="201">
        <f t="shared" si="9"/>
        <v>54121.608</v>
      </c>
      <c r="J22" s="201">
        <f t="shared" si="9"/>
        <v>55204.040160000004</v>
      </c>
      <c r="K22" s="201">
        <f t="shared" si="9"/>
        <v>56308.120963200003</v>
      </c>
      <c r="L22" s="201">
        <f t="shared" si="9"/>
        <v>57434.283382464004</v>
      </c>
    </row>
    <row r="23" spans="1:12" s="228" customFormat="1" x14ac:dyDescent="0.2">
      <c r="A23" s="226" t="str">
        <f t="shared" si="5"/>
        <v>Total</v>
      </c>
      <c r="B23" s="229">
        <f>SUM(B15:B22)</f>
        <v>95000</v>
      </c>
      <c r="C23" s="229">
        <f t="shared" ref="C23:L23" si="10">SUM(C15:C22)</f>
        <v>320000</v>
      </c>
      <c r="D23" s="229">
        <f t="shared" si="10"/>
        <v>436400</v>
      </c>
      <c r="E23" s="229">
        <f t="shared" si="10"/>
        <v>545128</v>
      </c>
      <c r="F23" s="229">
        <f t="shared" si="10"/>
        <v>556030.56000000006</v>
      </c>
      <c r="G23" s="229">
        <f t="shared" si="10"/>
        <v>567151.17119999998</v>
      </c>
      <c r="H23" s="229">
        <f t="shared" si="10"/>
        <v>578494.19462400011</v>
      </c>
      <c r="I23" s="229">
        <f t="shared" si="10"/>
        <v>590064.07851648005</v>
      </c>
      <c r="J23" s="229">
        <f t="shared" si="10"/>
        <v>601865.36008680961</v>
      </c>
      <c r="K23" s="229">
        <f t="shared" si="10"/>
        <v>613902.66728854587</v>
      </c>
      <c r="L23" s="229">
        <f t="shared" si="10"/>
        <v>626180.72063431679</v>
      </c>
    </row>
    <row r="25" spans="1:12" x14ac:dyDescent="0.2">
      <c r="A25" s="223" t="s">
        <v>181</v>
      </c>
    </row>
    <row r="26" spans="1:12" x14ac:dyDescent="0.2">
      <c r="A26" s="188" t="str">
        <f t="shared" ref="A26:A34" si="11">A15</f>
        <v>Executive Director</v>
      </c>
      <c r="B26" s="201">
        <f>B15*(1+$N$4)</f>
        <v>61502.291622289784</v>
      </c>
      <c r="C26" s="201">
        <f t="shared" ref="C26:L26" si="12">C15*(1+$N$4)</f>
        <v>123004.58324457957</v>
      </c>
      <c r="D26" s="201">
        <f t="shared" si="12"/>
        <v>125464.67490947116</v>
      </c>
      <c r="E26" s="201">
        <f t="shared" si="12"/>
        <v>127973.96840766058</v>
      </c>
      <c r="F26" s="201">
        <f t="shared" si="12"/>
        <v>130533.44777581379</v>
      </c>
      <c r="G26" s="201">
        <f t="shared" si="12"/>
        <v>133144.11673133008</v>
      </c>
      <c r="H26" s="201">
        <f t="shared" si="12"/>
        <v>135806.99906595668</v>
      </c>
      <c r="I26" s="201">
        <f t="shared" si="12"/>
        <v>138523.13904727582</v>
      </c>
      <c r="J26" s="201">
        <f t="shared" si="12"/>
        <v>141293.60182822132</v>
      </c>
      <c r="K26" s="201">
        <f t="shared" si="12"/>
        <v>144119.47386478577</v>
      </c>
      <c r="L26" s="201">
        <f t="shared" si="12"/>
        <v>147001.86334208149</v>
      </c>
    </row>
    <row r="27" spans="1:12" x14ac:dyDescent="0.2">
      <c r="A27" s="188" t="str">
        <f t="shared" si="11"/>
        <v>CAO</v>
      </c>
      <c r="B27" s="201">
        <f t="shared" ref="B27:L33" si="13">B16*(1+$N$4)</f>
        <v>0</v>
      </c>
      <c r="C27" s="201">
        <f t="shared" si="13"/>
        <v>110704.12492012161</v>
      </c>
      <c r="D27" s="201">
        <f t="shared" si="13"/>
        <v>112918.20741852405</v>
      </c>
      <c r="E27" s="201">
        <f t="shared" si="13"/>
        <v>115176.57156689452</v>
      </c>
      <c r="F27" s="201">
        <f t="shared" si="13"/>
        <v>117480.10299823241</v>
      </c>
      <c r="G27" s="201">
        <f t="shared" si="13"/>
        <v>119829.70505819707</v>
      </c>
      <c r="H27" s="201">
        <f t="shared" si="13"/>
        <v>122226.29915936102</v>
      </c>
      <c r="I27" s="201">
        <f t="shared" si="13"/>
        <v>124670.82514254823</v>
      </c>
      <c r="J27" s="201">
        <f t="shared" si="13"/>
        <v>127164.2416453992</v>
      </c>
      <c r="K27" s="201">
        <f t="shared" si="13"/>
        <v>129707.52647830719</v>
      </c>
      <c r="L27" s="201">
        <f t="shared" si="13"/>
        <v>132301.67700787334</v>
      </c>
    </row>
    <row r="28" spans="1:12" x14ac:dyDescent="0.2">
      <c r="A28" s="188" t="str">
        <f t="shared" si="11"/>
        <v>DFO</v>
      </c>
      <c r="B28" s="201">
        <f t="shared" si="13"/>
        <v>55352.062460060806</v>
      </c>
      <c r="C28" s="201">
        <f t="shared" si="13"/>
        <v>110704.12492012161</v>
      </c>
      <c r="D28" s="201">
        <f t="shared" si="13"/>
        <v>112918.20741852405</v>
      </c>
      <c r="E28" s="201">
        <f t="shared" si="13"/>
        <v>115176.57156689452</v>
      </c>
      <c r="F28" s="201">
        <f t="shared" si="13"/>
        <v>117480.10299823241</v>
      </c>
      <c r="G28" s="201">
        <f t="shared" si="13"/>
        <v>119829.70505819707</v>
      </c>
      <c r="H28" s="201">
        <f t="shared" si="13"/>
        <v>122226.29915936102</v>
      </c>
      <c r="I28" s="201">
        <f t="shared" si="13"/>
        <v>124670.82514254823</v>
      </c>
      <c r="J28" s="201">
        <f t="shared" si="13"/>
        <v>127164.2416453992</v>
      </c>
      <c r="K28" s="201">
        <f t="shared" si="13"/>
        <v>129707.52647830719</v>
      </c>
      <c r="L28" s="201">
        <f t="shared" si="13"/>
        <v>132301.67700787334</v>
      </c>
    </row>
    <row r="29" spans="1:12" x14ac:dyDescent="0.2">
      <c r="A29" s="188" t="str">
        <f t="shared" si="11"/>
        <v>Budget Manager</v>
      </c>
      <c r="B29" s="201">
        <f t="shared" si="13"/>
        <v>0</v>
      </c>
      <c r="C29" s="201">
        <f t="shared" si="13"/>
        <v>0</v>
      </c>
      <c r="D29" s="201">
        <f t="shared" si="13"/>
        <v>0</v>
      </c>
      <c r="E29" s="201">
        <f t="shared" si="13"/>
        <v>61502.291622289784</v>
      </c>
      <c r="F29" s="201">
        <f t="shared" si="13"/>
        <v>62732.337454735578</v>
      </c>
      <c r="G29" s="201">
        <f t="shared" si="13"/>
        <v>63986.984203830289</v>
      </c>
      <c r="H29" s="201">
        <f t="shared" si="13"/>
        <v>65266.723887906897</v>
      </c>
      <c r="I29" s="201">
        <f t="shared" si="13"/>
        <v>66572.058365665041</v>
      </c>
      <c r="J29" s="201">
        <f t="shared" si="13"/>
        <v>67903.499532978341</v>
      </c>
      <c r="K29" s="201">
        <f t="shared" si="13"/>
        <v>69261.569523637911</v>
      </c>
      <c r="L29" s="201">
        <f t="shared" si="13"/>
        <v>70646.80091411066</v>
      </c>
    </row>
    <row r="30" spans="1:12" x14ac:dyDescent="0.2">
      <c r="A30" s="188" t="str">
        <f t="shared" si="11"/>
        <v>Accounting Manager</v>
      </c>
      <c r="B30" s="201">
        <f t="shared" si="13"/>
        <v>0</v>
      </c>
      <c r="C30" s="201">
        <f t="shared" si="13"/>
        <v>0</v>
      </c>
      <c r="D30" s="201">
        <f t="shared" si="13"/>
        <v>73802.749946747746</v>
      </c>
      <c r="E30" s="201">
        <f t="shared" si="13"/>
        <v>75278.804945682699</v>
      </c>
      <c r="F30" s="201">
        <f t="shared" si="13"/>
        <v>76784.381044596346</v>
      </c>
      <c r="G30" s="201">
        <f t="shared" si="13"/>
        <v>78320.068665488274</v>
      </c>
      <c r="H30" s="201">
        <f t="shared" si="13"/>
        <v>79886.470038798041</v>
      </c>
      <c r="I30" s="201">
        <f t="shared" si="13"/>
        <v>81484.199439574004</v>
      </c>
      <c r="J30" s="201">
        <f t="shared" si="13"/>
        <v>83113.883428365487</v>
      </c>
      <c r="K30" s="201">
        <f t="shared" si="13"/>
        <v>84776.161096932803</v>
      </c>
      <c r="L30" s="201">
        <f t="shared" si="13"/>
        <v>86471.68431887147</v>
      </c>
    </row>
    <row r="31" spans="1:12" x14ac:dyDescent="0.2">
      <c r="A31" s="188" t="str">
        <f t="shared" si="11"/>
        <v>Payroll &amp; A/P Clerk</v>
      </c>
      <c r="B31" s="201">
        <f t="shared" si="13"/>
        <v>0</v>
      </c>
      <c r="C31" s="201">
        <f t="shared" si="13"/>
        <v>49201.833297831829</v>
      </c>
      <c r="D31" s="201">
        <f t="shared" si="13"/>
        <v>50185.869963788464</v>
      </c>
      <c r="E31" s="201">
        <f t="shared" si="13"/>
        <v>51189.587363064231</v>
      </c>
      <c r="F31" s="201">
        <f t="shared" si="13"/>
        <v>52213.379110325521</v>
      </c>
      <c r="G31" s="201">
        <f t="shared" si="13"/>
        <v>53257.646692532027</v>
      </c>
      <c r="H31" s="201">
        <f t="shared" si="13"/>
        <v>54322.799626382664</v>
      </c>
      <c r="I31" s="201">
        <f t="shared" si="13"/>
        <v>55409.25561891032</v>
      </c>
      <c r="J31" s="201">
        <f t="shared" si="13"/>
        <v>56517.440731288531</v>
      </c>
      <c r="K31" s="201">
        <f t="shared" si="13"/>
        <v>57647.789545914296</v>
      </c>
      <c r="L31" s="201">
        <f t="shared" si="13"/>
        <v>58800.745336832581</v>
      </c>
    </row>
    <row r="32" spans="1:12" x14ac:dyDescent="0.2">
      <c r="A32" s="188" t="str">
        <f t="shared" si="11"/>
        <v>HR Manager</v>
      </c>
      <c r="B32" s="201">
        <f t="shared" si="13"/>
        <v>0</v>
      </c>
      <c r="C32" s="201">
        <f t="shared" si="13"/>
        <v>0</v>
      </c>
      <c r="D32" s="201">
        <f t="shared" si="13"/>
        <v>61502.291622289784</v>
      </c>
      <c r="E32" s="201">
        <f t="shared" si="13"/>
        <v>62732.337454735578</v>
      </c>
      <c r="F32" s="201">
        <f t="shared" si="13"/>
        <v>63986.984203830289</v>
      </c>
      <c r="G32" s="201">
        <f t="shared" si="13"/>
        <v>65266.723887906897</v>
      </c>
      <c r="H32" s="201">
        <f t="shared" si="13"/>
        <v>66572.058365665041</v>
      </c>
      <c r="I32" s="201">
        <f t="shared" si="13"/>
        <v>67903.499532978341</v>
      </c>
      <c r="J32" s="201">
        <f t="shared" si="13"/>
        <v>69261.569523637911</v>
      </c>
      <c r="K32" s="201">
        <f t="shared" si="13"/>
        <v>70646.80091411066</v>
      </c>
      <c r="L32" s="201">
        <f t="shared" si="13"/>
        <v>72059.736932392887</v>
      </c>
    </row>
    <row r="33" spans="1:13" x14ac:dyDescent="0.2">
      <c r="A33" s="188" t="str">
        <f t="shared" si="11"/>
        <v>Ops Manager</v>
      </c>
      <c r="B33" s="201">
        <f t="shared" si="13"/>
        <v>0</v>
      </c>
      <c r="C33" s="201">
        <f t="shared" si="13"/>
        <v>0</v>
      </c>
      <c r="D33" s="201">
        <f t="shared" si="13"/>
        <v>0</v>
      </c>
      <c r="E33" s="201">
        <f t="shared" si="13"/>
        <v>61502.291622289784</v>
      </c>
      <c r="F33" s="201">
        <f t="shared" si="13"/>
        <v>62732.337454735578</v>
      </c>
      <c r="G33" s="201">
        <f t="shared" si="13"/>
        <v>63986.984203830289</v>
      </c>
      <c r="H33" s="201">
        <f t="shared" si="13"/>
        <v>65266.723887906897</v>
      </c>
      <c r="I33" s="201">
        <f t="shared" si="13"/>
        <v>66572.058365665041</v>
      </c>
      <c r="J33" s="201">
        <f t="shared" si="13"/>
        <v>67903.499532978341</v>
      </c>
      <c r="K33" s="201">
        <f t="shared" si="13"/>
        <v>69261.569523637911</v>
      </c>
      <c r="L33" s="201">
        <f t="shared" si="13"/>
        <v>70646.80091411066</v>
      </c>
    </row>
    <row r="34" spans="1:13" s="228" customFormat="1" x14ac:dyDescent="0.2">
      <c r="A34" s="226" t="str">
        <f t="shared" si="11"/>
        <v>Total</v>
      </c>
      <c r="B34" s="229">
        <f>SUM(B26:B33)</f>
        <v>116854.35408235059</v>
      </c>
      <c r="C34" s="229">
        <f t="shared" ref="C34:L34" si="14">SUM(C26:C33)</f>
        <v>393614.66638265463</v>
      </c>
      <c r="D34" s="229">
        <f t="shared" si="14"/>
        <v>536792.00127934525</v>
      </c>
      <c r="E34" s="229">
        <f t="shared" si="14"/>
        <v>670532.42454951175</v>
      </c>
      <c r="F34" s="229">
        <f t="shared" si="14"/>
        <v>683943.0730405018</v>
      </c>
      <c r="G34" s="229">
        <f t="shared" si="14"/>
        <v>697621.93450131197</v>
      </c>
      <c r="H34" s="229">
        <f t="shared" si="14"/>
        <v>711574.37319133815</v>
      </c>
      <c r="I34" s="229">
        <f t="shared" si="14"/>
        <v>725805.86065516493</v>
      </c>
      <c r="J34" s="229">
        <f t="shared" si="14"/>
        <v>740321.97786826827</v>
      </c>
      <c r="K34" s="229">
        <f t="shared" si="14"/>
        <v>755128.41742563364</v>
      </c>
      <c r="L34" s="229">
        <f t="shared" si="14"/>
        <v>770230.98577414651</v>
      </c>
    </row>
    <row r="35" spans="1:13" x14ac:dyDescent="0.2">
      <c r="A35" s="223"/>
    </row>
    <row r="36" spans="1:13" s="228" customFormat="1" x14ac:dyDescent="0.2">
      <c r="A36" s="226" t="s">
        <v>182</v>
      </c>
      <c r="B36" s="229"/>
      <c r="C36" s="229">
        <f>(1/3)*(C26+C28)</f>
        <v>77902.90272156705</v>
      </c>
      <c r="D36" s="229">
        <f>(1/3)*(D26+D28)</f>
        <v>79460.960775998392</v>
      </c>
      <c r="E36" s="229">
        <f>(1/3)*(E26+E28)</f>
        <v>81050.179991518351</v>
      </c>
      <c r="F36" s="229"/>
      <c r="G36" s="229"/>
      <c r="H36" s="229"/>
      <c r="I36" s="229"/>
      <c r="J36" s="229"/>
      <c r="K36" s="229"/>
      <c r="L36" s="229"/>
      <c r="M36" s="201" t="s">
        <v>183</v>
      </c>
    </row>
    <row r="37" spans="1:13" x14ac:dyDescent="0.2">
      <c r="A37" s="223"/>
    </row>
    <row r="38" spans="1:13" x14ac:dyDescent="0.2">
      <c r="A38" s="188" t="s">
        <v>184</v>
      </c>
      <c r="C38" s="201">
        <f t="shared" ref="C38:L38" si="15">C71</f>
        <v>250</v>
      </c>
      <c r="D38" s="201">
        <f t="shared" si="15"/>
        <v>415</v>
      </c>
      <c r="E38" s="201">
        <f t="shared" si="15"/>
        <v>600</v>
      </c>
      <c r="F38" s="201">
        <f t="shared" si="15"/>
        <v>765</v>
      </c>
      <c r="G38" s="201">
        <f t="shared" si="15"/>
        <v>805</v>
      </c>
      <c r="H38" s="201">
        <f t="shared" si="15"/>
        <v>825</v>
      </c>
      <c r="I38" s="201">
        <f t="shared" si="15"/>
        <v>825</v>
      </c>
      <c r="J38" s="201">
        <f t="shared" si="15"/>
        <v>825</v>
      </c>
      <c r="K38" s="201">
        <f t="shared" si="15"/>
        <v>825</v>
      </c>
      <c r="L38" s="201">
        <f t="shared" si="15"/>
        <v>825</v>
      </c>
    </row>
    <row r="39" spans="1:13" x14ac:dyDescent="0.2">
      <c r="A39" s="188" t="s">
        <v>185</v>
      </c>
      <c r="B39" s="200"/>
      <c r="C39" s="201">
        <f t="shared" ref="C39:L39" si="16">C34/C71</f>
        <v>1574.4586655306184</v>
      </c>
      <c r="D39" s="201">
        <f t="shared" si="16"/>
        <v>1293.4747018779403</v>
      </c>
      <c r="E39" s="201">
        <f t="shared" si="16"/>
        <v>1117.554040915853</v>
      </c>
      <c r="F39" s="201">
        <f t="shared" si="16"/>
        <v>894.0432327326821</v>
      </c>
      <c r="G39" s="201">
        <f t="shared" si="16"/>
        <v>866.61109875939371</v>
      </c>
      <c r="H39" s="201">
        <f t="shared" si="16"/>
        <v>862.5143917470765</v>
      </c>
      <c r="I39" s="201">
        <f t="shared" si="16"/>
        <v>879.76467958201806</v>
      </c>
      <c r="J39" s="201">
        <f t="shared" si="16"/>
        <v>897.35997317365855</v>
      </c>
      <c r="K39" s="201">
        <f t="shared" si="16"/>
        <v>915.30717263713166</v>
      </c>
      <c r="L39" s="201">
        <f t="shared" si="16"/>
        <v>933.6133160898745</v>
      </c>
    </row>
    <row r="40" spans="1:13" x14ac:dyDescent="0.2">
      <c r="A40" s="223" t="s">
        <v>186</v>
      </c>
      <c r="B40" s="230"/>
      <c r="C40" s="230">
        <f t="shared" ref="C40:L40" si="17">C39*C71</f>
        <v>393614.66638265463</v>
      </c>
      <c r="D40" s="230">
        <f t="shared" si="17"/>
        <v>536792.00127934525</v>
      </c>
      <c r="E40" s="230">
        <f t="shared" si="17"/>
        <v>670532.42454951175</v>
      </c>
      <c r="F40" s="230">
        <f t="shared" si="17"/>
        <v>683943.0730405018</v>
      </c>
      <c r="G40" s="230">
        <f t="shared" si="17"/>
        <v>697621.93450131197</v>
      </c>
      <c r="H40" s="230">
        <f t="shared" si="17"/>
        <v>711574.37319133815</v>
      </c>
      <c r="I40" s="230">
        <f t="shared" si="17"/>
        <v>725805.86065516493</v>
      </c>
      <c r="J40" s="230">
        <f t="shared" si="17"/>
        <v>740321.97786826827</v>
      </c>
      <c r="K40" s="230">
        <f t="shared" si="17"/>
        <v>755128.41742563364</v>
      </c>
      <c r="L40" s="230">
        <f t="shared" si="17"/>
        <v>770230.98577414651</v>
      </c>
    </row>
    <row r="41" spans="1:13" x14ac:dyDescent="0.2">
      <c r="A41" s="200"/>
    </row>
    <row r="42" spans="1:13" x14ac:dyDescent="0.2">
      <c r="A42" s="230" t="s">
        <v>187</v>
      </c>
      <c r="B42" s="167">
        <v>2014</v>
      </c>
      <c r="C42" s="167">
        <v>2015</v>
      </c>
      <c r="D42" s="167">
        <v>2016</v>
      </c>
      <c r="E42" s="167">
        <v>2017</v>
      </c>
      <c r="F42" s="167">
        <v>2018</v>
      </c>
      <c r="G42" s="167">
        <v>2019</v>
      </c>
      <c r="H42" s="167">
        <v>2020</v>
      </c>
      <c r="I42" s="167">
        <v>2021</v>
      </c>
      <c r="J42" s="167">
        <v>2022</v>
      </c>
      <c r="K42" s="167">
        <v>2023</v>
      </c>
      <c r="L42" s="167">
        <v>2024</v>
      </c>
    </row>
    <row r="43" spans="1:13" x14ac:dyDescent="0.2">
      <c r="A43" s="166" t="s">
        <v>106</v>
      </c>
      <c r="B43" s="231">
        <f>$B$34/2</f>
        <v>58427.177041175295</v>
      </c>
      <c r="C43" s="201">
        <f>C$39*C66-(C$36/2)</f>
        <v>157855.8818305438</v>
      </c>
      <c r="D43" s="201">
        <f>D$39*D66-(D$36/3)</f>
        <v>161066.84484696854</v>
      </c>
      <c r="E43" s="201">
        <f>E$39*E66-(E$36/4)</f>
        <v>164133.87175323613</v>
      </c>
      <c r="F43" s="201">
        <f t="shared" ref="F43:L47" si="18">F$39*F66</f>
        <v>147517.13340089255</v>
      </c>
      <c r="G43" s="201">
        <f t="shared" si="18"/>
        <v>142990.83129529995</v>
      </c>
      <c r="H43" s="201">
        <f t="shared" si="18"/>
        <v>142314.87463826762</v>
      </c>
      <c r="I43" s="201">
        <f t="shared" si="18"/>
        <v>145161.17213103297</v>
      </c>
      <c r="J43" s="201">
        <f t="shared" si="18"/>
        <v>148064.39557365366</v>
      </c>
      <c r="K43" s="201">
        <f t="shared" si="18"/>
        <v>151025.68348512673</v>
      </c>
      <c r="L43" s="201">
        <f t="shared" si="18"/>
        <v>154046.19715482928</v>
      </c>
    </row>
    <row r="44" spans="1:13" x14ac:dyDescent="0.2">
      <c r="A44" s="166" t="s">
        <v>188</v>
      </c>
      <c r="B44" s="231">
        <f>$B$34/2</f>
        <v>58427.177041175295</v>
      </c>
      <c r="C44" s="201">
        <f>C$39*C67-(C$36/2)</f>
        <v>157855.8818305438</v>
      </c>
      <c r="D44" s="201">
        <f>D$39*D67-(D$36/3)</f>
        <v>161066.84484696854</v>
      </c>
      <c r="E44" s="201">
        <f>E$39*E67-(E$36/4)</f>
        <v>164133.87175323613</v>
      </c>
      <c r="F44" s="201">
        <f t="shared" si="18"/>
        <v>147517.13340089255</v>
      </c>
      <c r="G44" s="201">
        <f t="shared" si="18"/>
        <v>142990.83129529995</v>
      </c>
      <c r="H44" s="201">
        <f t="shared" si="18"/>
        <v>142314.87463826762</v>
      </c>
      <c r="I44" s="201">
        <f t="shared" si="18"/>
        <v>145161.17213103297</v>
      </c>
      <c r="J44" s="201">
        <f t="shared" si="18"/>
        <v>148064.39557365366</v>
      </c>
      <c r="K44" s="201">
        <f t="shared" si="18"/>
        <v>151025.68348512673</v>
      </c>
      <c r="L44" s="201">
        <f t="shared" si="18"/>
        <v>154046.19715482928</v>
      </c>
    </row>
    <row r="45" spans="1:13" x14ac:dyDescent="0.2">
      <c r="A45" s="166" t="s">
        <v>108</v>
      </c>
      <c r="B45" s="201"/>
      <c r="C45" s="231">
        <f>C36</f>
        <v>77902.90272156705</v>
      </c>
      <c r="D45" s="201">
        <f>D$39*D68-(D$36/3)</f>
        <v>135197.35080940975</v>
      </c>
      <c r="E45" s="201">
        <f>E$39*E68-(E$36/4)</f>
        <v>141782.79093491909</v>
      </c>
      <c r="F45" s="201">
        <f t="shared" si="18"/>
        <v>147517.13340089255</v>
      </c>
      <c r="G45" s="201">
        <f t="shared" si="18"/>
        <v>142990.83129529995</v>
      </c>
      <c r="H45" s="201">
        <f t="shared" si="18"/>
        <v>142314.87463826762</v>
      </c>
      <c r="I45" s="201">
        <f t="shared" si="18"/>
        <v>145161.17213103297</v>
      </c>
      <c r="J45" s="201">
        <f t="shared" si="18"/>
        <v>148064.39557365366</v>
      </c>
      <c r="K45" s="201">
        <f t="shared" si="18"/>
        <v>151025.68348512673</v>
      </c>
      <c r="L45" s="201">
        <f t="shared" si="18"/>
        <v>154046.19715482928</v>
      </c>
    </row>
    <row r="46" spans="1:13" x14ac:dyDescent="0.2">
      <c r="A46" s="166" t="s">
        <v>109</v>
      </c>
      <c r="B46" s="201"/>
      <c r="C46" s="201">
        <f>C$39*C69</f>
        <v>0</v>
      </c>
      <c r="D46" s="231">
        <f>D36</f>
        <v>79460.960775998392</v>
      </c>
      <c r="E46" s="201">
        <f>E$39*E69-(E$36/4)</f>
        <v>119431.71011660201</v>
      </c>
      <c r="F46" s="201">
        <f t="shared" si="18"/>
        <v>129636.2687462389</v>
      </c>
      <c r="G46" s="201">
        <f t="shared" si="18"/>
        <v>142990.83129529995</v>
      </c>
      <c r="H46" s="201">
        <f t="shared" si="18"/>
        <v>142314.87463826762</v>
      </c>
      <c r="I46" s="201">
        <f t="shared" si="18"/>
        <v>145161.17213103297</v>
      </c>
      <c r="J46" s="201">
        <f t="shared" si="18"/>
        <v>148064.39557365366</v>
      </c>
      <c r="K46" s="201">
        <f t="shared" si="18"/>
        <v>151025.68348512673</v>
      </c>
      <c r="L46" s="201">
        <f t="shared" si="18"/>
        <v>154046.19715482928</v>
      </c>
    </row>
    <row r="47" spans="1:13" x14ac:dyDescent="0.2">
      <c r="A47" s="166" t="s">
        <v>110</v>
      </c>
      <c r="B47" s="200"/>
      <c r="C47" s="201">
        <f>C$39*C70</f>
        <v>0</v>
      </c>
      <c r="D47" s="201">
        <f>D$39*D70</f>
        <v>0</v>
      </c>
      <c r="E47" s="231">
        <f>E36</f>
        <v>81050.179991518351</v>
      </c>
      <c r="F47" s="201">
        <f t="shared" si="18"/>
        <v>111755.40409158527</v>
      </c>
      <c r="G47" s="201">
        <f t="shared" si="18"/>
        <v>125658.60932011208</v>
      </c>
      <c r="H47" s="201">
        <f t="shared" si="18"/>
        <v>142314.87463826762</v>
      </c>
      <c r="I47" s="201">
        <f t="shared" si="18"/>
        <v>145161.17213103297</v>
      </c>
      <c r="J47" s="201">
        <f t="shared" si="18"/>
        <v>148064.39557365366</v>
      </c>
      <c r="K47" s="201">
        <f t="shared" si="18"/>
        <v>151025.68348512673</v>
      </c>
      <c r="L47" s="201">
        <f t="shared" si="18"/>
        <v>154046.19715482928</v>
      </c>
    </row>
    <row r="48" spans="1:13" x14ac:dyDescent="0.2">
      <c r="A48" s="232" t="s">
        <v>189</v>
      </c>
      <c r="B48" s="233">
        <f t="shared" ref="B48:L48" si="19">SUM(B43:B47)-B34</f>
        <v>0</v>
      </c>
      <c r="C48" s="233">
        <f t="shared" si="19"/>
        <v>0</v>
      </c>
      <c r="D48" s="233">
        <f t="shared" si="19"/>
        <v>0</v>
      </c>
      <c r="E48" s="233">
        <f t="shared" si="19"/>
        <v>0</v>
      </c>
      <c r="F48" s="233">
        <f t="shared" si="19"/>
        <v>0</v>
      </c>
      <c r="G48" s="233">
        <f t="shared" si="19"/>
        <v>0</v>
      </c>
      <c r="H48" s="233">
        <f t="shared" si="19"/>
        <v>0</v>
      </c>
      <c r="I48" s="233">
        <f t="shared" si="19"/>
        <v>0</v>
      </c>
      <c r="J48" s="233">
        <f t="shared" si="19"/>
        <v>0</v>
      </c>
      <c r="K48" s="233">
        <f t="shared" si="19"/>
        <v>0</v>
      </c>
      <c r="L48" s="233">
        <f t="shared" si="19"/>
        <v>0</v>
      </c>
    </row>
    <row r="49" spans="1:14" x14ac:dyDescent="0.2">
      <c r="A49" s="200"/>
    </row>
    <row r="50" spans="1:14" x14ac:dyDescent="0.2">
      <c r="A50" s="230" t="s">
        <v>190</v>
      </c>
      <c r="B50" s="167">
        <v>2014</v>
      </c>
      <c r="C50" s="167">
        <v>2015</v>
      </c>
      <c r="D50" s="167">
        <v>2016</v>
      </c>
      <c r="E50" s="167">
        <v>2017</v>
      </c>
      <c r="F50" s="167">
        <v>2018</v>
      </c>
      <c r="G50" s="167">
        <v>2019</v>
      </c>
      <c r="H50" s="167">
        <v>2020</v>
      </c>
      <c r="I50" s="167">
        <v>2021</v>
      </c>
      <c r="J50" s="167">
        <v>2022</v>
      </c>
      <c r="K50" s="167">
        <v>2023</v>
      </c>
      <c r="L50" s="167">
        <v>2024</v>
      </c>
    </row>
    <row r="51" spans="1:14" x14ac:dyDescent="0.2">
      <c r="A51" s="201" t="s">
        <v>65</v>
      </c>
      <c r="B51" s="201"/>
      <c r="C51" s="201">
        <f>C56*C$71</f>
        <v>8125</v>
      </c>
      <c r="D51" s="201">
        <f t="shared" ref="D51:L51" si="20">D56*D$71</f>
        <v>13487.5</v>
      </c>
      <c r="E51" s="201">
        <f t="shared" si="20"/>
        <v>19500</v>
      </c>
      <c r="F51" s="201">
        <f t="shared" si="20"/>
        <v>24862.5</v>
      </c>
      <c r="G51" s="201">
        <f t="shared" si="20"/>
        <v>26162.5</v>
      </c>
      <c r="H51" s="201">
        <f t="shared" si="20"/>
        <v>26812.5</v>
      </c>
      <c r="I51" s="201">
        <f t="shared" si="20"/>
        <v>26812.5</v>
      </c>
      <c r="J51" s="201">
        <f t="shared" si="20"/>
        <v>26812.5</v>
      </c>
      <c r="K51" s="201">
        <f t="shared" si="20"/>
        <v>26812.5</v>
      </c>
      <c r="L51" s="201">
        <f t="shared" si="20"/>
        <v>26812.5</v>
      </c>
    </row>
    <row r="52" spans="1:14" x14ac:dyDescent="0.2">
      <c r="A52" s="201" t="s">
        <v>66</v>
      </c>
      <c r="B52" s="201"/>
      <c r="C52" s="201">
        <f t="shared" ref="C52:L53" si="21">C57*C$71</f>
        <v>8125</v>
      </c>
      <c r="D52" s="201">
        <f t="shared" si="21"/>
        <v>13487.5</v>
      </c>
      <c r="E52" s="201">
        <f t="shared" si="21"/>
        <v>19500</v>
      </c>
      <c r="F52" s="201">
        <f t="shared" si="21"/>
        <v>24862.5</v>
      </c>
      <c r="G52" s="201">
        <f t="shared" si="21"/>
        <v>26162.5</v>
      </c>
      <c r="H52" s="201">
        <f t="shared" si="21"/>
        <v>26812.5</v>
      </c>
      <c r="I52" s="201">
        <f t="shared" si="21"/>
        <v>26812.5</v>
      </c>
      <c r="J52" s="201">
        <f t="shared" si="21"/>
        <v>26812.5</v>
      </c>
      <c r="K52" s="201">
        <f t="shared" si="21"/>
        <v>26812.5</v>
      </c>
      <c r="L52" s="201">
        <f t="shared" si="21"/>
        <v>26812.5</v>
      </c>
    </row>
    <row r="53" spans="1:14" x14ac:dyDescent="0.2">
      <c r="A53" s="201" t="s">
        <v>83</v>
      </c>
      <c r="B53" s="201"/>
      <c r="C53" s="201">
        <f t="shared" si="21"/>
        <v>17500</v>
      </c>
      <c r="D53" s="201">
        <f t="shared" si="21"/>
        <v>29050</v>
      </c>
      <c r="E53" s="201">
        <f t="shared" si="21"/>
        <v>42000</v>
      </c>
      <c r="F53" s="201">
        <f t="shared" si="21"/>
        <v>53550</v>
      </c>
      <c r="G53" s="201">
        <f t="shared" si="21"/>
        <v>56350</v>
      </c>
      <c r="H53" s="201">
        <f t="shared" si="21"/>
        <v>57750</v>
      </c>
      <c r="I53" s="201">
        <f t="shared" si="21"/>
        <v>57750</v>
      </c>
      <c r="J53" s="201">
        <f t="shared" si="21"/>
        <v>57750</v>
      </c>
      <c r="K53" s="201">
        <f t="shared" si="21"/>
        <v>57750</v>
      </c>
      <c r="L53" s="201">
        <f t="shared" si="21"/>
        <v>57750</v>
      </c>
    </row>
    <row r="54" spans="1:14" x14ac:dyDescent="0.2">
      <c r="A54" s="201"/>
      <c r="B54" s="201"/>
      <c r="C54" s="201"/>
      <c r="D54" s="201"/>
      <c r="E54" s="201"/>
      <c r="F54" s="201"/>
      <c r="G54" s="201"/>
      <c r="H54" s="201"/>
      <c r="I54" s="201"/>
      <c r="J54" s="201"/>
      <c r="K54" s="201"/>
      <c r="L54" s="201"/>
    </row>
    <row r="55" spans="1:14" x14ac:dyDescent="0.2">
      <c r="A55" s="230" t="s">
        <v>191</v>
      </c>
    </row>
    <row r="56" spans="1:14" x14ac:dyDescent="0.2">
      <c r="A56" s="201" t="s">
        <v>65</v>
      </c>
      <c r="C56" s="201">
        <v>32.5</v>
      </c>
      <c r="D56" s="201">
        <v>32.5</v>
      </c>
      <c r="E56" s="201">
        <v>32.5</v>
      </c>
      <c r="F56" s="201">
        <v>32.5</v>
      </c>
      <c r="G56" s="201">
        <v>32.5</v>
      </c>
      <c r="H56" s="201">
        <v>32.5</v>
      </c>
      <c r="I56" s="201">
        <v>32.5</v>
      </c>
      <c r="J56" s="201">
        <v>32.5</v>
      </c>
      <c r="K56" s="201">
        <v>32.5</v>
      </c>
      <c r="L56" s="201">
        <v>32.5</v>
      </c>
    </row>
    <row r="57" spans="1:14" x14ac:dyDescent="0.2">
      <c r="A57" s="201" t="s">
        <v>66</v>
      </c>
      <c r="C57" s="201">
        <v>32.5</v>
      </c>
      <c r="D57" s="201">
        <v>32.5</v>
      </c>
      <c r="E57" s="201">
        <v>32.5</v>
      </c>
      <c r="F57" s="201">
        <v>32.5</v>
      </c>
      <c r="G57" s="201">
        <v>32.5</v>
      </c>
      <c r="H57" s="201">
        <v>32.5</v>
      </c>
      <c r="I57" s="201">
        <v>32.5</v>
      </c>
      <c r="J57" s="201">
        <v>32.5</v>
      </c>
      <c r="K57" s="201">
        <v>32.5</v>
      </c>
      <c r="L57" s="201">
        <v>32.5</v>
      </c>
    </row>
    <row r="58" spans="1:14" x14ac:dyDescent="0.2">
      <c r="A58" s="201" t="s">
        <v>83</v>
      </c>
      <c r="C58" s="201">
        <v>70</v>
      </c>
      <c r="D58" s="201">
        <v>70</v>
      </c>
      <c r="E58" s="201">
        <v>70</v>
      </c>
      <c r="F58" s="201">
        <v>70</v>
      </c>
      <c r="G58" s="201">
        <v>70</v>
      </c>
      <c r="H58" s="201">
        <v>70</v>
      </c>
      <c r="I58" s="201">
        <v>70</v>
      </c>
      <c r="J58" s="201">
        <v>70</v>
      </c>
      <c r="K58" s="201">
        <v>70</v>
      </c>
      <c r="L58" s="201">
        <v>70</v>
      </c>
    </row>
    <row r="60" spans="1:14" x14ac:dyDescent="0.2">
      <c r="A60" s="230" t="s">
        <v>192</v>
      </c>
      <c r="C60" s="201"/>
      <c r="D60" s="201"/>
      <c r="E60" s="201"/>
      <c r="F60" s="201"/>
      <c r="G60" s="201"/>
      <c r="H60" s="201"/>
      <c r="I60" s="201"/>
      <c r="J60" s="201"/>
      <c r="K60" s="201"/>
      <c r="L60" s="201"/>
      <c r="M60" s="201"/>
      <c r="N60" s="201"/>
    </row>
    <row r="61" spans="1:14" x14ac:dyDescent="0.2">
      <c r="A61" s="201" t="s">
        <v>65</v>
      </c>
      <c r="C61" s="201">
        <f t="shared" ref="C61:L63" si="22">C56*C$68</f>
        <v>0</v>
      </c>
      <c r="D61" s="201">
        <f t="shared" si="22"/>
        <v>4062.5</v>
      </c>
      <c r="E61" s="201">
        <f t="shared" si="22"/>
        <v>4712.5</v>
      </c>
      <c r="F61" s="201">
        <f t="shared" si="22"/>
        <v>5362.5</v>
      </c>
      <c r="G61" s="201">
        <f t="shared" si="22"/>
        <v>5362.5</v>
      </c>
      <c r="H61" s="201">
        <f t="shared" si="22"/>
        <v>5362.5</v>
      </c>
      <c r="I61" s="201">
        <f t="shared" si="22"/>
        <v>5362.5</v>
      </c>
      <c r="J61" s="201">
        <f t="shared" si="22"/>
        <v>5362.5</v>
      </c>
      <c r="K61" s="201">
        <f t="shared" si="22"/>
        <v>5362.5</v>
      </c>
      <c r="L61" s="201">
        <f t="shared" si="22"/>
        <v>5362.5</v>
      </c>
      <c r="M61" s="201"/>
      <c r="N61" s="201"/>
    </row>
    <row r="62" spans="1:14" x14ac:dyDescent="0.2">
      <c r="A62" s="201" t="s">
        <v>66</v>
      </c>
      <c r="C62" s="201">
        <f t="shared" si="22"/>
        <v>0</v>
      </c>
      <c r="D62" s="201">
        <f t="shared" si="22"/>
        <v>4062.5</v>
      </c>
      <c r="E62" s="201">
        <f t="shared" si="22"/>
        <v>4712.5</v>
      </c>
      <c r="F62" s="201">
        <f t="shared" si="22"/>
        <v>5362.5</v>
      </c>
      <c r="G62" s="201">
        <f t="shared" si="22"/>
        <v>5362.5</v>
      </c>
      <c r="H62" s="201">
        <f t="shared" si="22"/>
        <v>5362.5</v>
      </c>
      <c r="I62" s="201">
        <f t="shared" si="22"/>
        <v>5362.5</v>
      </c>
      <c r="J62" s="201">
        <f t="shared" si="22"/>
        <v>5362.5</v>
      </c>
      <c r="K62" s="201">
        <f t="shared" si="22"/>
        <v>5362.5</v>
      </c>
      <c r="L62" s="201">
        <f t="shared" si="22"/>
        <v>5362.5</v>
      </c>
      <c r="M62" s="201"/>
      <c r="N62" s="201"/>
    </row>
    <row r="63" spans="1:14" x14ac:dyDescent="0.2">
      <c r="A63" s="201" t="s">
        <v>83</v>
      </c>
      <c r="C63" s="201">
        <f t="shared" si="22"/>
        <v>0</v>
      </c>
      <c r="D63" s="201">
        <f t="shared" si="22"/>
        <v>8750</v>
      </c>
      <c r="E63" s="201">
        <f t="shared" si="22"/>
        <v>10150</v>
      </c>
      <c r="F63" s="201">
        <f t="shared" si="22"/>
        <v>11550</v>
      </c>
      <c r="G63" s="201">
        <f t="shared" si="22"/>
        <v>11550</v>
      </c>
      <c r="H63" s="201">
        <f t="shared" si="22"/>
        <v>11550</v>
      </c>
      <c r="I63" s="201">
        <f t="shared" si="22"/>
        <v>11550</v>
      </c>
      <c r="J63" s="201">
        <f t="shared" si="22"/>
        <v>11550</v>
      </c>
      <c r="K63" s="201">
        <f t="shared" si="22"/>
        <v>11550</v>
      </c>
      <c r="L63" s="201">
        <f t="shared" si="22"/>
        <v>11550</v>
      </c>
      <c r="M63" s="201"/>
      <c r="N63" s="201"/>
    </row>
    <row r="64" spans="1:14" x14ac:dyDescent="0.2">
      <c r="A64" s="201"/>
      <c r="C64" s="201"/>
      <c r="D64" s="201"/>
      <c r="E64" s="201"/>
      <c r="F64" s="201"/>
      <c r="G64" s="201"/>
      <c r="H64" s="201"/>
      <c r="I64" s="201"/>
      <c r="J64" s="201"/>
      <c r="K64" s="201"/>
      <c r="L64" s="201"/>
      <c r="M64" s="201"/>
      <c r="N64" s="201"/>
    </row>
    <row r="65" spans="1:12" x14ac:dyDescent="0.2">
      <c r="A65" s="230" t="s">
        <v>193</v>
      </c>
      <c r="B65" s="167">
        <v>2014</v>
      </c>
      <c r="C65" s="167">
        <v>2015</v>
      </c>
      <c r="D65" s="167">
        <v>2016</v>
      </c>
      <c r="E65" s="167">
        <v>2017</v>
      </c>
      <c r="F65" s="167">
        <v>2018</v>
      </c>
      <c r="G65" s="167">
        <v>2019</v>
      </c>
      <c r="H65" s="167">
        <v>2020</v>
      </c>
      <c r="I65" s="167">
        <v>2021</v>
      </c>
      <c r="J65" s="167">
        <v>2022</v>
      </c>
      <c r="K65" s="167">
        <v>2023</v>
      </c>
      <c r="L65" s="167">
        <v>2024</v>
      </c>
    </row>
    <row r="66" spans="1:12" x14ac:dyDescent="0.2">
      <c r="A66" s="166" t="s">
        <v>106</v>
      </c>
      <c r="B66" s="200"/>
      <c r="C66" s="201">
        <v>125</v>
      </c>
      <c r="D66" s="201">
        <v>145</v>
      </c>
      <c r="E66" s="201">
        <v>165</v>
      </c>
      <c r="F66" s="201">
        <v>165</v>
      </c>
      <c r="G66" s="201">
        <v>165</v>
      </c>
      <c r="H66" s="201">
        <v>165</v>
      </c>
      <c r="I66" s="201">
        <v>165</v>
      </c>
      <c r="J66" s="201">
        <v>165</v>
      </c>
      <c r="K66" s="201">
        <v>165</v>
      </c>
      <c r="L66" s="201">
        <v>165</v>
      </c>
    </row>
    <row r="67" spans="1:12" x14ac:dyDescent="0.2">
      <c r="A67" s="166" t="s">
        <v>188</v>
      </c>
      <c r="B67" s="200"/>
      <c r="C67" s="201">
        <v>125</v>
      </c>
      <c r="D67" s="201">
        <v>145</v>
      </c>
      <c r="E67" s="201">
        <v>165</v>
      </c>
      <c r="F67" s="201">
        <v>165</v>
      </c>
      <c r="G67" s="201">
        <v>165</v>
      </c>
      <c r="H67" s="201">
        <v>165</v>
      </c>
      <c r="I67" s="201">
        <v>165</v>
      </c>
      <c r="J67" s="201">
        <v>165</v>
      </c>
      <c r="K67" s="201">
        <v>165</v>
      </c>
      <c r="L67" s="201">
        <v>165</v>
      </c>
    </row>
    <row r="68" spans="1:12" x14ac:dyDescent="0.2">
      <c r="A68" s="166" t="s">
        <v>108</v>
      </c>
      <c r="B68" s="200"/>
      <c r="C68" s="201"/>
      <c r="D68" s="201">
        <v>125</v>
      </c>
      <c r="E68" s="201">
        <v>145</v>
      </c>
      <c r="F68" s="201">
        <v>165</v>
      </c>
      <c r="G68" s="201">
        <v>165</v>
      </c>
      <c r="H68" s="201">
        <v>165</v>
      </c>
      <c r="I68" s="201">
        <v>165</v>
      </c>
      <c r="J68" s="201">
        <v>165</v>
      </c>
      <c r="K68" s="201">
        <v>165</v>
      </c>
      <c r="L68" s="201">
        <v>165</v>
      </c>
    </row>
    <row r="69" spans="1:12" x14ac:dyDescent="0.2">
      <c r="A69" s="166" t="s">
        <v>109</v>
      </c>
      <c r="B69" s="200"/>
      <c r="C69" s="201"/>
      <c r="D69" s="201"/>
      <c r="E69" s="201">
        <v>125</v>
      </c>
      <c r="F69" s="201">
        <v>145</v>
      </c>
      <c r="G69" s="201">
        <v>165</v>
      </c>
      <c r="H69" s="201">
        <v>165</v>
      </c>
      <c r="I69" s="201">
        <v>165</v>
      </c>
      <c r="J69" s="201">
        <v>165</v>
      </c>
      <c r="K69" s="201">
        <v>165</v>
      </c>
      <c r="L69" s="201">
        <v>165</v>
      </c>
    </row>
    <row r="70" spans="1:12" x14ac:dyDescent="0.2">
      <c r="A70" s="166" t="s">
        <v>110</v>
      </c>
      <c r="B70" s="200"/>
      <c r="C70" s="201"/>
      <c r="D70" s="201"/>
      <c r="E70" s="201"/>
      <c r="F70" s="201">
        <v>125</v>
      </c>
      <c r="G70" s="201">
        <v>145</v>
      </c>
      <c r="H70" s="201">
        <v>165</v>
      </c>
      <c r="I70" s="201">
        <v>165</v>
      </c>
      <c r="J70" s="201">
        <v>165</v>
      </c>
      <c r="K70" s="201">
        <v>165</v>
      </c>
      <c r="L70" s="201">
        <v>165</v>
      </c>
    </row>
    <row r="71" spans="1:12" x14ac:dyDescent="0.2">
      <c r="A71" s="229" t="s">
        <v>145</v>
      </c>
      <c r="B71" s="162"/>
      <c r="C71" s="230">
        <f>SUM(C66:C70)</f>
        <v>250</v>
      </c>
      <c r="D71" s="230">
        <f t="shared" ref="D71:L71" si="23">SUM(D66:D70)</f>
        <v>415</v>
      </c>
      <c r="E71" s="230">
        <f t="shared" si="23"/>
        <v>600</v>
      </c>
      <c r="F71" s="230">
        <f t="shared" si="23"/>
        <v>765</v>
      </c>
      <c r="G71" s="230">
        <f t="shared" si="23"/>
        <v>805</v>
      </c>
      <c r="H71" s="230">
        <f t="shared" si="23"/>
        <v>825</v>
      </c>
      <c r="I71" s="230">
        <f t="shared" si="23"/>
        <v>825</v>
      </c>
      <c r="J71" s="230">
        <f t="shared" si="23"/>
        <v>825</v>
      </c>
      <c r="K71" s="230">
        <f t="shared" si="23"/>
        <v>825</v>
      </c>
      <c r="L71" s="230">
        <f t="shared" si="23"/>
        <v>825</v>
      </c>
    </row>
    <row r="72" spans="1:12" x14ac:dyDescent="0.2">
      <c r="A72" s="229"/>
      <c r="B72" s="162"/>
      <c r="C72" s="230"/>
      <c r="D72" s="230"/>
      <c r="E72" s="230"/>
      <c r="F72" s="230"/>
      <c r="G72" s="230"/>
      <c r="H72" s="230"/>
      <c r="I72" s="230"/>
      <c r="J72" s="230"/>
      <c r="K72" s="230"/>
      <c r="L72" s="230"/>
    </row>
    <row r="73" spans="1:12" ht="13.5" thickBot="1" x14ac:dyDescent="0.25">
      <c r="A73" s="234" t="s">
        <v>106</v>
      </c>
      <c r="B73" s="162"/>
      <c r="C73" s="230"/>
      <c r="D73" s="230"/>
      <c r="E73" s="230"/>
      <c r="F73" s="230"/>
      <c r="G73" s="230"/>
      <c r="H73" s="230"/>
      <c r="I73" s="230"/>
      <c r="J73" s="230"/>
      <c r="K73" s="230"/>
      <c r="L73" s="230"/>
    </row>
    <row r="74" spans="1:12" x14ac:dyDescent="0.2">
      <c r="A74" s="235" t="str">
        <f>A73&amp;" Summary"</f>
        <v>Campus 1 Summary</v>
      </c>
      <c r="B74" s="236"/>
      <c r="C74" s="237"/>
      <c r="D74" s="237"/>
      <c r="E74" s="237"/>
      <c r="F74" s="237"/>
      <c r="G74" s="237"/>
      <c r="H74" s="237"/>
      <c r="I74" s="237"/>
      <c r="J74" s="237"/>
      <c r="K74" s="237"/>
      <c r="L74" s="238"/>
    </row>
    <row r="75" spans="1:12" x14ac:dyDescent="0.2">
      <c r="A75" s="234" t="s">
        <v>194</v>
      </c>
      <c r="B75" s="239">
        <f t="shared" ref="B75:L75" si="24">INDEX($A$65:$L$71,MATCH($A$73,$A$65:$A$71,0),MATCH(B$65,$A$65:$L$65,0))</f>
        <v>0</v>
      </c>
      <c r="C75" s="239">
        <f t="shared" si="24"/>
        <v>125</v>
      </c>
      <c r="D75" s="239">
        <f t="shared" si="24"/>
        <v>145</v>
      </c>
      <c r="E75" s="239">
        <f t="shared" si="24"/>
        <v>165</v>
      </c>
      <c r="F75" s="239">
        <f t="shared" si="24"/>
        <v>165</v>
      </c>
      <c r="G75" s="239">
        <f t="shared" si="24"/>
        <v>165</v>
      </c>
      <c r="H75" s="239">
        <f t="shared" si="24"/>
        <v>165</v>
      </c>
      <c r="I75" s="239">
        <f t="shared" si="24"/>
        <v>165</v>
      </c>
      <c r="J75" s="239">
        <f t="shared" si="24"/>
        <v>165</v>
      </c>
      <c r="K75" s="239">
        <f t="shared" si="24"/>
        <v>165</v>
      </c>
      <c r="L75" s="240">
        <f t="shared" si="24"/>
        <v>165</v>
      </c>
    </row>
    <row r="76" spans="1:12" x14ac:dyDescent="0.2">
      <c r="A76" s="234" t="s">
        <v>187</v>
      </c>
      <c r="B76" s="239">
        <f t="shared" ref="B76:L76" si="25">INDEX($A$42:$L$48,MATCH($A$73,$A$42:$A$48,0),MATCH(B$65,$A$42:$L$42,0))</f>
        <v>58427.177041175295</v>
      </c>
      <c r="C76" s="239">
        <f t="shared" si="25"/>
        <v>157855.8818305438</v>
      </c>
      <c r="D76" s="239">
        <f t="shared" si="25"/>
        <v>161066.84484696854</v>
      </c>
      <c r="E76" s="239">
        <f t="shared" si="25"/>
        <v>164133.87175323613</v>
      </c>
      <c r="F76" s="239">
        <f t="shared" si="25"/>
        <v>147517.13340089255</v>
      </c>
      <c r="G76" s="239">
        <f t="shared" si="25"/>
        <v>142990.83129529995</v>
      </c>
      <c r="H76" s="239">
        <f t="shared" si="25"/>
        <v>142314.87463826762</v>
      </c>
      <c r="I76" s="239">
        <f t="shared" si="25"/>
        <v>145161.17213103297</v>
      </c>
      <c r="J76" s="239">
        <f t="shared" si="25"/>
        <v>148064.39557365366</v>
      </c>
      <c r="K76" s="239">
        <f t="shared" si="25"/>
        <v>151025.68348512673</v>
      </c>
      <c r="L76" s="240">
        <f t="shared" si="25"/>
        <v>154046.19715482928</v>
      </c>
    </row>
    <row r="77" spans="1:12" x14ac:dyDescent="0.2">
      <c r="A77" s="234" t="s">
        <v>65</v>
      </c>
      <c r="B77" s="239"/>
      <c r="C77" s="239">
        <f t="shared" ref="C77:L79" si="26">C56*C$75</f>
        <v>4062.5</v>
      </c>
      <c r="D77" s="239">
        <f t="shared" si="26"/>
        <v>4712.5</v>
      </c>
      <c r="E77" s="239">
        <f t="shared" si="26"/>
        <v>5362.5</v>
      </c>
      <c r="F77" s="239">
        <f t="shared" si="26"/>
        <v>5362.5</v>
      </c>
      <c r="G77" s="239">
        <f t="shared" si="26"/>
        <v>5362.5</v>
      </c>
      <c r="H77" s="239">
        <f t="shared" si="26"/>
        <v>5362.5</v>
      </c>
      <c r="I77" s="239">
        <f t="shared" si="26"/>
        <v>5362.5</v>
      </c>
      <c r="J77" s="239">
        <f t="shared" si="26"/>
        <v>5362.5</v>
      </c>
      <c r="K77" s="239">
        <f t="shared" si="26"/>
        <v>5362.5</v>
      </c>
      <c r="L77" s="240">
        <f t="shared" si="26"/>
        <v>5362.5</v>
      </c>
    </row>
    <row r="78" spans="1:12" x14ac:dyDescent="0.2">
      <c r="A78" s="234" t="s">
        <v>66</v>
      </c>
      <c r="B78" s="241"/>
      <c r="C78" s="239">
        <f t="shared" si="26"/>
        <v>4062.5</v>
      </c>
      <c r="D78" s="239">
        <f t="shared" si="26"/>
        <v>4712.5</v>
      </c>
      <c r="E78" s="239">
        <f t="shared" si="26"/>
        <v>5362.5</v>
      </c>
      <c r="F78" s="239">
        <f t="shared" si="26"/>
        <v>5362.5</v>
      </c>
      <c r="G78" s="239">
        <f t="shared" si="26"/>
        <v>5362.5</v>
      </c>
      <c r="H78" s="239">
        <f t="shared" si="26"/>
        <v>5362.5</v>
      </c>
      <c r="I78" s="239">
        <f t="shared" si="26"/>
        <v>5362.5</v>
      </c>
      <c r="J78" s="239">
        <f t="shared" si="26"/>
        <v>5362.5</v>
      </c>
      <c r="K78" s="239">
        <f t="shared" si="26"/>
        <v>5362.5</v>
      </c>
      <c r="L78" s="240">
        <f t="shared" si="26"/>
        <v>5362.5</v>
      </c>
    </row>
    <row r="79" spans="1:12" ht="13.5" thickBot="1" x14ac:dyDescent="0.25">
      <c r="A79" s="242" t="s">
        <v>83</v>
      </c>
      <c r="B79" s="243"/>
      <c r="C79" s="244">
        <f t="shared" si="26"/>
        <v>8750</v>
      </c>
      <c r="D79" s="244">
        <f t="shared" si="26"/>
        <v>10150</v>
      </c>
      <c r="E79" s="244">
        <f t="shared" si="26"/>
        <v>11550</v>
      </c>
      <c r="F79" s="244">
        <f t="shared" si="26"/>
        <v>11550</v>
      </c>
      <c r="G79" s="244">
        <f t="shared" si="26"/>
        <v>11550</v>
      </c>
      <c r="H79" s="244">
        <f t="shared" si="26"/>
        <v>11550</v>
      </c>
      <c r="I79" s="244">
        <f t="shared" si="26"/>
        <v>11550</v>
      </c>
      <c r="J79" s="244">
        <f t="shared" si="26"/>
        <v>11550</v>
      </c>
      <c r="K79" s="244">
        <f t="shared" si="26"/>
        <v>11550</v>
      </c>
      <c r="L79" s="245">
        <f t="shared" si="26"/>
        <v>11550</v>
      </c>
    </row>
    <row r="80" spans="1:12" x14ac:dyDescent="0.2">
      <c r="A80" s="230"/>
      <c r="B80" s="167"/>
      <c r="C80" s="167"/>
      <c r="D80" s="167"/>
      <c r="E80" s="167"/>
      <c r="F80" s="167"/>
      <c r="G80" s="167"/>
      <c r="H80" s="167"/>
      <c r="I80" s="167"/>
      <c r="J80" s="167"/>
      <c r="K80" s="167"/>
      <c r="L80" s="167"/>
    </row>
    <row r="81" spans="1:12" x14ac:dyDescent="0.2">
      <c r="A81" s="229"/>
      <c r="B81" s="162"/>
      <c r="C81" s="230"/>
      <c r="D81" s="230"/>
      <c r="E81" s="230"/>
      <c r="F81" s="230"/>
      <c r="G81" s="230"/>
      <c r="H81" s="230"/>
      <c r="I81" s="230"/>
      <c r="J81" s="230"/>
      <c r="K81" s="230"/>
      <c r="L81" s="230"/>
    </row>
    <row r="82" spans="1:12" x14ac:dyDescent="0.2">
      <c r="A82" s="166"/>
      <c r="B82" s="200"/>
      <c r="C82" s="201"/>
      <c r="D82" s="201"/>
      <c r="E82" s="201"/>
      <c r="F82" s="201"/>
      <c r="G82" s="201"/>
      <c r="H82" s="201"/>
      <c r="I82" s="201"/>
      <c r="J82" s="201"/>
      <c r="K82" s="201"/>
      <c r="L82" s="201"/>
    </row>
    <row r="83" spans="1:12" x14ac:dyDescent="0.2">
      <c r="A83" s="166"/>
      <c r="B83" s="200"/>
      <c r="C83" s="201"/>
      <c r="D83" s="201"/>
      <c r="E83" s="201"/>
      <c r="F83" s="201"/>
      <c r="G83" s="201"/>
      <c r="H83" s="201"/>
      <c r="I83" s="201"/>
      <c r="J83" s="201"/>
      <c r="K83" s="201"/>
      <c r="L83" s="201"/>
    </row>
    <row r="84" spans="1:12" x14ac:dyDescent="0.2">
      <c r="A84" s="166"/>
      <c r="B84" s="200"/>
      <c r="C84" s="201"/>
      <c r="D84" s="201"/>
      <c r="E84" s="201"/>
      <c r="F84" s="201"/>
      <c r="G84" s="201"/>
      <c r="H84" s="201"/>
      <c r="I84" s="201"/>
      <c r="J84" s="201"/>
      <c r="K84" s="201"/>
      <c r="L84" s="201"/>
    </row>
    <row r="85" spans="1:12" x14ac:dyDescent="0.2">
      <c r="A85" s="166"/>
      <c r="B85" s="200"/>
      <c r="C85" s="201"/>
      <c r="D85" s="201"/>
      <c r="E85" s="201"/>
      <c r="F85" s="201"/>
      <c r="G85" s="201"/>
      <c r="H85" s="201"/>
      <c r="I85" s="201"/>
      <c r="J85" s="201"/>
      <c r="K85" s="201"/>
      <c r="L85" s="201"/>
    </row>
    <row r="86" spans="1:12" x14ac:dyDescent="0.2">
      <c r="A86" s="166"/>
      <c r="B86" s="200"/>
      <c r="C86" s="201"/>
      <c r="D86" s="201"/>
      <c r="E86" s="201"/>
      <c r="F86" s="201"/>
      <c r="G86" s="201"/>
      <c r="H86" s="201"/>
      <c r="I86" s="201"/>
      <c r="J86" s="201"/>
      <c r="K86" s="201"/>
      <c r="L86" s="201"/>
    </row>
    <row r="87" spans="1:12" x14ac:dyDescent="0.2">
      <c r="A87" s="166"/>
      <c r="B87" s="200"/>
      <c r="C87" s="201"/>
      <c r="D87" s="201"/>
      <c r="E87" s="201"/>
      <c r="F87" s="201"/>
      <c r="G87" s="201"/>
      <c r="H87" s="201"/>
      <c r="I87" s="201"/>
      <c r="J87" s="201"/>
      <c r="K87" s="201"/>
      <c r="L87" s="201"/>
    </row>
    <row r="88" spans="1:12" x14ac:dyDescent="0.2">
      <c r="A88" s="166"/>
      <c r="B88" s="200"/>
      <c r="C88" s="201"/>
      <c r="D88" s="201"/>
      <c r="E88" s="201"/>
      <c r="F88" s="201"/>
      <c r="G88" s="201"/>
      <c r="H88" s="201"/>
      <c r="I88" s="201"/>
      <c r="J88" s="201"/>
      <c r="K88" s="201"/>
      <c r="L88" s="201"/>
    </row>
    <row r="89" spans="1:12" x14ac:dyDescent="0.2">
      <c r="A89" s="166"/>
      <c r="B89" s="200"/>
      <c r="C89" s="201"/>
      <c r="D89" s="201"/>
      <c r="E89" s="201"/>
      <c r="F89" s="201"/>
      <c r="G89" s="201"/>
      <c r="H89" s="201"/>
      <c r="I89" s="201"/>
      <c r="J89" s="201"/>
      <c r="K89" s="201"/>
      <c r="L89" s="201"/>
    </row>
    <row r="90" spans="1:12" x14ac:dyDescent="0.2">
      <c r="A90" s="166"/>
      <c r="B90" s="200"/>
      <c r="C90" s="201"/>
      <c r="D90" s="201"/>
      <c r="E90" s="201"/>
      <c r="F90" s="201"/>
      <c r="G90" s="201"/>
      <c r="H90" s="201"/>
      <c r="I90" s="201"/>
      <c r="J90" s="201"/>
      <c r="K90" s="201"/>
      <c r="L90" s="201"/>
    </row>
    <row r="91" spans="1:12" x14ac:dyDescent="0.2">
      <c r="A91" s="166"/>
      <c r="B91" s="200"/>
      <c r="C91" s="201"/>
      <c r="D91" s="201"/>
      <c r="E91" s="201"/>
      <c r="F91" s="201"/>
      <c r="G91" s="201"/>
      <c r="H91" s="201"/>
      <c r="I91" s="201"/>
      <c r="J91" s="201"/>
      <c r="K91" s="201"/>
      <c r="L91" s="201"/>
    </row>
  </sheetData>
  <dataValidations count="1">
    <dataValidation allowBlank="1" showInputMessage="1" showErrorMessage="1" prompt="You may change any of the job titles."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Surplus Summary</vt:lpstr>
      <vt:lpstr>Campus 1</vt:lpstr>
      <vt:lpstr>Campus 2</vt:lpstr>
      <vt:lpstr>Campus 3</vt:lpstr>
      <vt:lpstr>Campus 4</vt:lpstr>
      <vt:lpstr>Campus 5</vt:lpstr>
      <vt:lpstr>Calculations</vt:lpstr>
      <vt:lpstr>CMO Costs</vt:lpstr>
    </vt:vector>
  </TitlesOfParts>
  <Company>Afon Partners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dc:creator>
  <cp:lastModifiedBy>Mitch</cp:lastModifiedBy>
  <dcterms:created xsi:type="dcterms:W3CDTF">2013-09-26T04:55:28Z</dcterms:created>
  <dcterms:modified xsi:type="dcterms:W3CDTF">2013-09-26T05:14:06Z</dcterms:modified>
</cp:coreProperties>
</file>